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1"/>
  </bookViews>
  <sheets>
    <sheet name="Tabelle1" sheetId="1" r:id="rId1"/>
    <sheet name="Tabelle 2" sheetId="2" r:id="rId2"/>
  </sheets>
  <definedNames/>
  <calcPr fullCalcOnLoad="1"/>
</workbook>
</file>

<file path=xl/sharedStrings.xml><?xml version="1.0" encoding="utf-8"?>
<sst xmlns="http://schemas.openxmlformats.org/spreadsheetml/2006/main" count="353" uniqueCount="26">
  <si>
    <t>JVA Diez</t>
  </si>
  <si>
    <t>JVA Frankenthal</t>
  </si>
  <si>
    <t>JVA Koblenz</t>
  </si>
  <si>
    <t>JVA Ludwigshafen</t>
  </si>
  <si>
    <t>JVA Rohrbach</t>
  </si>
  <si>
    <t>JVA Trier</t>
  </si>
  <si>
    <t>JVA Wittlich</t>
  </si>
  <si>
    <t>JVA Zweibrücken</t>
  </si>
  <si>
    <t>JSA Schifferstadt</t>
  </si>
  <si>
    <t>JSA Wittlich</t>
  </si>
  <si>
    <t>Anstalt</t>
  </si>
  <si>
    <t>Einnahmen</t>
  </si>
  <si>
    <t>Ausgaben (o. ALV)</t>
  </si>
  <si>
    <t>Ausgaben ALV</t>
  </si>
  <si>
    <t>Versicherungstage</t>
  </si>
  <si>
    <t>Anzahl Bedienstete</t>
  </si>
  <si>
    <t>,</t>
  </si>
  <si>
    <t>Kosten Bedienstete</t>
  </si>
  <si>
    <t>Überschuss</t>
  </si>
  <si>
    <t>Gesamtergebnis</t>
  </si>
  <si>
    <t>0.00 €</t>
  </si>
  <si>
    <t>JVA Wittlich*</t>
  </si>
  <si>
    <t>JSA Wittlich*</t>
  </si>
  <si>
    <t>PKV</t>
  </si>
  <si>
    <t>(PKV: Personalkostenverrechnungssätze (Durchschnitt, keine Vollkosten)</t>
  </si>
  <si>
    <t>Gesamt RLP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</si>
</sst>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  <numFmt numFmtId="170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46" applyFont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4" fontId="3" fillId="0" borderId="0" xfId="46" applyFont="1" applyAlignment="1">
      <alignment/>
    </xf>
    <xf numFmtId="0" fontId="0" fillId="0" borderId="0" xfId="0" applyBorder="1" applyAlignment="1">
      <alignment/>
    </xf>
    <xf numFmtId="44" fontId="0" fillId="0" borderId="0" xfId="46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4" fontId="4" fillId="0" borderId="0" xfId="46" applyFont="1" applyAlignment="1">
      <alignment/>
    </xf>
    <xf numFmtId="168" fontId="1" fillId="0" borderId="0" xfId="0" applyNumberFormat="1" applyFont="1" applyBorder="1" applyAlignment="1">
      <alignment/>
    </xf>
    <xf numFmtId="44" fontId="0" fillId="0" borderId="0" xfId="46" applyFont="1" applyAlignment="1">
      <alignment horizontal="right"/>
    </xf>
    <xf numFmtId="44" fontId="1" fillId="0" borderId="0" xfId="46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168" fontId="1" fillId="0" borderId="0" xfId="46" applyNumberFormat="1" applyFont="1" applyAlignment="1">
      <alignment/>
    </xf>
    <xf numFmtId="168" fontId="0" fillId="0" borderId="0" xfId="46" applyNumberFormat="1" applyFont="1" applyAlignment="1">
      <alignment/>
    </xf>
    <xf numFmtId="168" fontId="0" fillId="0" borderId="0" xfId="46" applyNumberFormat="1" applyFont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94">
      <selection activeCell="A123" sqref="A123:I135"/>
    </sheetView>
  </sheetViews>
  <sheetFormatPr defaultColWidth="11.421875" defaultRowHeight="12.75"/>
  <cols>
    <col min="1" max="1" width="15.7109375" style="0" customWidth="1"/>
    <col min="2" max="2" width="14.8515625" style="4" customWidth="1"/>
    <col min="3" max="3" width="18.00390625" style="0" customWidth="1"/>
    <col min="4" max="4" width="17.8515625" style="0" customWidth="1"/>
    <col min="5" max="6" width="16.8515625" style="0" customWidth="1"/>
    <col min="7" max="7" width="18.140625" style="8" customWidth="1"/>
    <col min="8" max="8" width="18.140625" style="0" customWidth="1"/>
    <col min="9" max="9" width="15.421875" style="0" customWidth="1"/>
  </cols>
  <sheetData>
    <row r="1" spans="1:2" ht="12.75">
      <c r="A1" s="21" t="s">
        <v>24</v>
      </c>
      <c r="B1" s="21"/>
    </row>
    <row r="3" spans="1:9" ht="12.75">
      <c r="A3" s="1">
        <v>2006</v>
      </c>
      <c r="H3" s="2">
        <v>43507</v>
      </c>
      <c r="I3" s="19" t="s">
        <v>23</v>
      </c>
    </row>
    <row r="4" spans="1:9" ht="12.75">
      <c r="A4" s="1" t="s">
        <v>10</v>
      </c>
      <c r="B4" s="5" t="s">
        <v>11</v>
      </c>
      <c r="C4" s="1" t="s">
        <v>12</v>
      </c>
      <c r="D4" s="1" t="s">
        <v>14</v>
      </c>
      <c r="E4" s="1" t="s">
        <v>13</v>
      </c>
      <c r="F4" s="1" t="s">
        <v>18</v>
      </c>
      <c r="G4" s="9" t="s">
        <v>15</v>
      </c>
      <c r="H4" s="1" t="s">
        <v>17</v>
      </c>
      <c r="I4" s="1" t="s">
        <v>19</v>
      </c>
    </row>
    <row r="5" spans="1:9" ht="12.75">
      <c r="A5" t="s">
        <v>0</v>
      </c>
      <c r="B5" s="3">
        <v>2517852.82</v>
      </c>
      <c r="C5" s="3">
        <v>1726466.37</v>
      </c>
      <c r="D5" s="2">
        <v>81117</v>
      </c>
      <c r="E5" s="3">
        <f aca="true" t="shared" si="0" ref="E5:E14">(((D5/250)*6.5)*26460)/100</f>
        <v>558052.5132</v>
      </c>
      <c r="F5" s="3">
        <f aca="true" t="shared" si="1" ref="F5:F14">B5-C5-E5</f>
        <v>233333.93679999968</v>
      </c>
      <c r="G5" s="8">
        <v>61</v>
      </c>
      <c r="H5" s="3">
        <f>G5*H3</f>
        <v>2653927</v>
      </c>
      <c r="I5" s="3">
        <f aca="true" t="shared" si="2" ref="I5:I14">F5-H5</f>
        <v>-2420593.0632</v>
      </c>
    </row>
    <row r="6" spans="1:11" ht="12.75">
      <c r="A6" t="s">
        <v>1</v>
      </c>
      <c r="B6" s="3">
        <v>1134329.04</v>
      </c>
      <c r="C6" s="3">
        <v>879583.1</v>
      </c>
      <c r="D6" s="2">
        <v>57752</v>
      </c>
      <c r="E6" s="3">
        <f t="shared" si="0"/>
        <v>397310.6592</v>
      </c>
      <c r="F6" s="3">
        <f t="shared" si="1"/>
        <v>-142564.71919999993</v>
      </c>
      <c r="G6" s="8">
        <v>43</v>
      </c>
      <c r="H6" s="3">
        <f>G6*H3</f>
        <v>1870801</v>
      </c>
      <c r="I6" s="3">
        <f t="shared" si="2"/>
        <v>-2013365.7192</v>
      </c>
      <c r="K6" s="3"/>
    </row>
    <row r="7" spans="1:9" ht="12.75">
      <c r="A7" t="s">
        <v>2</v>
      </c>
      <c r="B7" s="3">
        <v>368436.73</v>
      </c>
      <c r="C7" s="3">
        <v>546488.08</v>
      </c>
      <c r="D7" s="2">
        <v>18106</v>
      </c>
      <c r="E7" s="3">
        <f t="shared" si="0"/>
        <v>124562.03760000001</v>
      </c>
      <c r="F7" s="3">
        <f t="shared" si="1"/>
        <v>-302613.3876</v>
      </c>
      <c r="G7" s="8">
        <v>11</v>
      </c>
      <c r="H7" s="3">
        <f>G7*H3</f>
        <v>478577</v>
      </c>
      <c r="I7" s="3">
        <f t="shared" si="2"/>
        <v>-781190.3876</v>
      </c>
    </row>
    <row r="8" spans="1:9" ht="12.75">
      <c r="A8" t="s">
        <v>3</v>
      </c>
      <c r="B8" s="3">
        <v>82515.15</v>
      </c>
      <c r="C8" s="3">
        <v>112527.63</v>
      </c>
      <c r="D8" s="2">
        <v>12751</v>
      </c>
      <c r="E8" s="3">
        <f t="shared" si="0"/>
        <v>87721.77960000001</v>
      </c>
      <c r="F8" s="3">
        <f t="shared" si="1"/>
        <v>-117734.25960000002</v>
      </c>
      <c r="G8" s="8">
        <v>7.65</v>
      </c>
      <c r="H8" s="3">
        <f>G8*H3</f>
        <v>332828.55</v>
      </c>
      <c r="I8" s="3">
        <f t="shared" si="2"/>
        <v>-450562.80960000004</v>
      </c>
    </row>
    <row r="9" spans="1:9" ht="12.75">
      <c r="A9" t="s">
        <v>4</v>
      </c>
      <c r="B9" s="3">
        <v>922816.71</v>
      </c>
      <c r="C9" s="3">
        <v>429687.13</v>
      </c>
      <c r="D9" s="2">
        <v>42937</v>
      </c>
      <c r="E9" s="3">
        <f t="shared" si="0"/>
        <v>295389.38519999996</v>
      </c>
      <c r="F9" s="3">
        <f t="shared" si="1"/>
        <v>197740.1948</v>
      </c>
      <c r="G9" s="8">
        <v>27.15</v>
      </c>
      <c r="H9" s="3">
        <f>G9*H3</f>
        <v>1181215.05</v>
      </c>
      <c r="I9" s="3">
        <f t="shared" si="2"/>
        <v>-983474.8552000001</v>
      </c>
    </row>
    <row r="10" spans="1:9" ht="12.75">
      <c r="A10" t="s">
        <v>5</v>
      </c>
      <c r="B10" s="3">
        <v>485252.97</v>
      </c>
      <c r="C10" s="3">
        <v>209161.59</v>
      </c>
      <c r="D10" s="2">
        <v>18315</v>
      </c>
      <c r="E10" s="3">
        <f t="shared" si="0"/>
        <v>125999.87400000003</v>
      </c>
      <c r="F10" s="3">
        <f t="shared" si="1"/>
        <v>150091.506</v>
      </c>
      <c r="G10" s="8">
        <v>17</v>
      </c>
      <c r="H10" s="3">
        <f>G10*H3</f>
        <v>739619</v>
      </c>
      <c r="I10" s="3">
        <f t="shared" si="2"/>
        <v>-589527.494</v>
      </c>
    </row>
    <row r="11" spans="1:9" ht="12.75">
      <c r="A11" t="s">
        <v>6</v>
      </c>
      <c r="B11" s="3">
        <v>2762396.96</v>
      </c>
      <c r="C11" s="3">
        <v>3024675.78</v>
      </c>
      <c r="D11" s="2">
        <v>98727</v>
      </c>
      <c r="E11" s="3">
        <f t="shared" si="0"/>
        <v>679202.2692</v>
      </c>
      <c r="F11" s="3">
        <f t="shared" si="1"/>
        <v>-941481.0891999998</v>
      </c>
      <c r="G11" s="8">
        <v>54</v>
      </c>
      <c r="H11" s="3">
        <f>G11*H3</f>
        <v>2349378</v>
      </c>
      <c r="I11" s="3">
        <f t="shared" si="2"/>
        <v>-3290859.0892</v>
      </c>
    </row>
    <row r="12" spans="1:9" ht="12.75">
      <c r="A12" t="s">
        <v>7</v>
      </c>
      <c r="B12" s="3">
        <v>1437747.59</v>
      </c>
      <c r="C12" s="3">
        <v>1294189.19</v>
      </c>
      <c r="D12" s="2">
        <v>89080</v>
      </c>
      <c r="E12" s="3">
        <f t="shared" si="0"/>
        <v>612834.7679999999</v>
      </c>
      <c r="F12" s="3">
        <f t="shared" si="1"/>
        <v>-469276.3679999998</v>
      </c>
      <c r="G12" s="8">
        <v>83</v>
      </c>
      <c r="H12" s="3">
        <f>G12*H3</f>
        <v>3611081</v>
      </c>
      <c r="I12" s="3">
        <f t="shared" si="2"/>
        <v>-4080357.368</v>
      </c>
    </row>
    <row r="13" spans="1:9" ht="12.75">
      <c r="A13" t="s">
        <v>8</v>
      </c>
      <c r="B13" s="3">
        <v>138174.33</v>
      </c>
      <c r="C13" s="3">
        <v>125499.45</v>
      </c>
      <c r="D13" s="2">
        <v>26185</v>
      </c>
      <c r="E13" s="3">
        <f t="shared" si="0"/>
        <v>180142.32599999997</v>
      </c>
      <c r="F13" s="3">
        <f t="shared" si="1"/>
        <v>-167467.446</v>
      </c>
      <c r="G13" s="8">
        <v>24.5</v>
      </c>
      <c r="H13" s="3">
        <f>G13*H3</f>
        <v>1065921.5</v>
      </c>
      <c r="I13" s="3">
        <f t="shared" si="2"/>
        <v>-1233388.946</v>
      </c>
    </row>
    <row r="14" spans="1:9" ht="12.75">
      <c r="A14" t="s">
        <v>9</v>
      </c>
      <c r="B14" s="3"/>
      <c r="C14" s="3"/>
      <c r="E14" s="3">
        <f t="shared" si="0"/>
        <v>0</v>
      </c>
      <c r="F14" s="3">
        <f t="shared" si="1"/>
        <v>0</v>
      </c>
      <c r="G14" s="8">
        <v>21</v>
      </c>
      <c r="H14" s="3">
        <f>G14*H3</f>
        <v>913647</v>
      </c>
      <c r="I14" s="3">
        <f t="shared" si="2"/>
        <v>-913647</v>
      </c>
    </row>
    <row r="15" spans="1:9" ht="12.75">
      <c r="A15" s="1" t="s">
        <v>25</v>
      </c>
      <c r="B15" s="6">
        <f>SUM(B5:B14)</f>
        <v>9849522.299999999</v>
      </c>
      <c r="C15" s="6">
        <f aca="true" t="shared" si="3" ref="C15:I15">SUM(C5:C14)</f>
        <v>8348278.319999999</v>
      </c>
      <c r="D15" s="22">
        <f t="shared" si="3"/>
        <v>444970</v>
      </c>
      <c r="E15" s="6">
        <f t="shared" si="3"/>
        <v>3061215.612</v>
      </c>
      <c r="F15" s="6">
        <f t="shared" si="3"/>
        <v>-1559971.6319999998</v>
      </c>
      <c r="G15" s="9">
        <f t="shared" si="3"/>
        <v>349.3</v>
      </c>
      <c r="H15" s="6">
        <f t="shared" si="3"/>
        <v>15196995.1</v>
      </c>
      <c r="I15" s="6">
        <f t="shared" si="3"/>
        <v>-16756966.731999999</v>
      </c>
    </row>
    <row r="16" spans="2:9" ht="12.75">
      <c r="B16" s="3"/>
      <c r="C16" s="3"/>
      <c r="F16" s="3"/>
      <c r="H16" s="3"/>
      <c r="I16" s="3"/>
    </row>
    <row r="17" spans="2:9" ht="12.75">
      <c r="B17" s="3"/>
      <c r="C17" s="3"/>
      <c r="F17" s="3"/>
      <c r="H17" s="3"/>
      <c r="I17" s="3"/>
    </row>
    <row r="18" spans="1:9" ht="12.75">
      <c r="A18" s="1">
        <v>2007</v>
      </c>
      <c r="B18" s="3"/>
      <c r="C18" s="3"/>
      <c r="F18" s="3"/>
      <c r="H18" s="3">
        <v>43729</v>
      </c>
      <c r="I18" s="20" t="s">
        <v>23</v>
      </c>
    </row>
    <row r="19" spans="1:9" ht="12.75">
      <c r="A19" s="1" t="s">
        <v>10</v>
      </c>
      <c r="B19" s="6" t="s">
        <v>11</v>
      </c>
      <c r="C19" s="6" t="s">
        <v>12</v>
      </c>
      <c r="D19" s="1" t="s">
        <v>14</v>
      </c>
      <c r="E19" s="1" t="s">
        <v>13</v>
      </c>
      <c r="F19" s="1" t="s">
        <v>18</v>
      </c>
      <c r="G19" s="9" t="s">
        <v>15</v>
      </c>
      <c r="H19" s="6" t="s">
        <v>17</v>
      </c>
      <c r="I19" s="1" t="s">
        <v>19</v>
      </c>
    </row>
    <row r="20" spans="1:9" ht="12.75">
      <c r="A20" t="s">
        <v>0</v>
      </c>
      <c r="B20" s="3">
        <v>2603650.66</v>
      </c>
      <c r="C20" s="3">
        <v>1800371.11</v>
      </c>
      <c r="D20" s="2">
        <v>82617</v>
      </c>
      <c r="E20" s="3">
        <f aca="true" t="shared" si="4" ref="E20:E29">(((D20/250)*4.2)*26460)/100</f>
        <v>367255.69776000007</v>
      </c>
      <c r="F20" s="3">
        <f aca="true" t="shared" si="5" ref="F20:F29">B20-C20-E20</f>
        <v>436023.85224</v>
      </c>
      <c r="G20" s="8">
        <v>60</v>
      </c>
      <c r="H20" s="3">
        <f>G20*H18</f>
        <v>2623740</v>
      </c>
      <c r="I20" s="3">
        <f aca="true" t="shared" si="6" ref="I20:I29">F20-H20</f>
        <v>-2187716.14776</v>
      </c>
    </row>
    <row r="21" spans="1:9" ht="12.75">
      <c r="A21" t="s">
        <v>1</v>
      </c>
      <c r="B21" s="3">
        <v>1252707.46</v>
      </c>
      <c r="C21" s="3">
        <v>928786.8</v>
      </c>
      <c r="D21" s="2">
        <v>58895</v>
      </c>
      <c r="E21" s="3">
        <f t="shared" si="4"/>
        <v>261804.7656</v>
      </c>
      <c r="F21" s="3">
        <f t="shared" si="5"/>
        <v>62115.8943999999</v>
      </c>
      <c r="G21" s="8">
        <v>44</v>
      </c>
      <c r="H21" s="3">
        <f>G21*H18</f>
        <v>1924076</v>
      </c>
      <c r="I21" s="3">
        <f t="shared" si="6"/>
        <v>-1861960.1056000001</v>
      </c>
    </row>
    <row r="22" spans="1:9" ht="12.75">
      <c r="A22" t="s">
        <v>2</v>
      </c>
      <c r="B22" s="3">
        <v>324208.63</v>
      </c>
      <c r="C22" s="3">
        <v>176123.65</v>
      </c>
      <c r="D22" s="2">
        <v>16852</v>
      </c>
      <c r="E22" s="3">
        <f t="shared" si="4"/>
        <v>74911.85856000001</v>
      </c>
      <c r="F22" s="3">
        <f t="shared" si="5"/>
        <v>73173.12144</v>
      </c>
      <c r="G22" s="8">
        <v>10.5</v>
      </c>
      <c r="H22" s="3">
        <f>G22*H18</f>
        <v>459154.5</v>
      </c>
      <c r="I22" s="3">
        <f t="shared" si="6"/>
        <v>-385981.37856</v>
      </c>
    </row>
    <row r="23" spans="1:9" ht="12.75">
      <c r="A23" t="s">
        <v>3</v>
      </c>
      <c r="B23" s="3">
        <v>89844.08</v>
      </c>
      <c r="C23" s="3">
        <v>115301.15</v>
      </c>
      <c r="D23" s="2">
        <v>13101</v>
      </c>
      <c r="E23" s="3">
        <f t="shared" si="4"/>
        <v>58237.613280000005</v>
      </c>
      <c r="F23" s="3">
        <f t="shared" si="5"/>
        <v>-83694.68328</v>
      </c>
      <c r="G23" s="8">
        <v>7.65</v>
      </c>
      <c r="H23" s="3">
        <f>G23*H18</f>
        <v>334526.85000000003</v>
      </c>
      <c r="I23" s="3">
        <f t="shared" si="6"/>
        <v>-418221.53328000003</v>
      </c>
    </row>
    <row r="24" spans="1:9" ht="12.75">
      <c r="A24" t="s">
        <v>4</v>
      </c>
      <c r="B24" s="3">
        <v>791084.77</v>
      </c>
      <c r="C24" s="3">
        <v>421549.69</v>
      </c>
      <c r="D24" s="2">
        <v>46438</v>
      </c>
      <c r="E24" s="3">
        <f t="shared" si="4"/>
        <v>206429.91264000002</v>
      </c>
      <c r="F24" s="3">
        <f t="shared" si="5"/>
        <v>163105.16736</v>
      </c>
      <c r="G24" s="8">
        <v>25.31</v>
      </c>
      <c r="H24" s="3">
        <f>G24*H18</f>
        <v>1106780.99</v>
      </c>
      <c r="I24" s="3">
        <f t="shared" si="6"/>
        <v>-943675.82264</v>
      </c>
    </row>
    <row r="25" spans="1:9" ht="12.75">
      <c r="A25" t="s">
        <v>5</v>
      </c>
      <c r="B25" s="3">
        <v>409215.52</v>
      </c>
      <c r="C25" s="3">
        <v>194001.45</v>
      </c>
      <c r="D25" s="2">
        <v>18353</v>
      </c>
      <c r="E25" s="3">
        <f t="shared" si="4"/>
        <v>81584.22384000002</v>
      </c>
      <c r="F25" s="3">
        <f t="shared" si="5"/>
        <v>133629.84616</v>
      </c>
      <c r="G25" s="8">
        <v>19</v>
      </c>
      <c r="H25" s="3">
        <f>G25*H18</f>
        <v>830851</v>
      </c>
      <c r="I25" s="3">
        <f t="shared" si="6"/>
        <v>-697221.15384</v>
      </c>
    </row>
    <row r="26" spans="1:9" ht="12.75">
      <c r="A26" t="s">
        <v>6</v>
      </c>
      <c r="B26" s="3">
        <v>3071043.79</v>
      </c>
      <c r="C26" s="3">
        <v>3943093.07</v>
      </c>
      <c r="D26" s="2">
        <v>104634</v>
      </c>
      <c r="E26" s="3">
        <f t="shared" si="4"/>
        <v>465127.42752</v>
      </c>
      <c r="F26" s="3">
        <f t="shared" si="5"/>
        <v>-1337176.7075199997</v>
      </c>
      <c r="G26" s="8">
        <v>69</v>
      </c>
      <c r="H26" s="3">
        <f>G11*H18</f>
        <v>2361366</v>
      </c>
      <c r="I26" s="3">
        <f t="shared" si="6"/>
        <v>-3698542.7075199997</v>
      </c>
    </row>
    <row r="27" spans="1:9" ht="12.75">
      <c r="A27" t="s">
        <v>7</v>
      </c>
      <c r="B27" s="3">
        <v>1254819.39</v>
      </c>
      <c r="C27" s="3">
        <v>1325778.2</v>
      </c>
      <c r="D27" s="2">
        <v>88556</v>
      </c>
      <c r="E27" s="3">
        <f t="shared" si="4"/>
        <v>393656.21568</v>
      </c>
      <c r="F27" s="3">
        <f t="shared" si="5"/>
        <v>-464615.0256800001</v>
      </c>
      <c r="G27" s="8">
        <v>88</v>
      </c>
      <c r="H27" s="3">
        <f>G27*H18</f>
        <v>3848152</v>
      </c>
      <c r="I27" s="3">
        <f t="shared" si="6"/>
        <v>-4312767.02568</v>
      </c>
    </row>
    <row r="28" spans="1:9" ht="12.75">
      <c r="A28" t="s">
        <v>8</v>
      </c>
      <c r="B28" s="3">
        <v>144701.67</v>
      </c>
      <c r="C28" s="3">
        <v>120242.69</v>
      </c>
      <c r="D28" s="2">
        <v>26853</v>
      </c>
      <c r="E28" s="3">
        <f t="shared" si="4"/>
        <v>119369.10384000001</v>
      </c>
      <c r="F28" s="3">
        <f t="shared" si="5"/>
        <v>-94910.12384</v>
      </c>
      <c r="G28" s="8">
        <v>26.42</v>
      </c>
      <c r="H28" s="3">
        <f>G28*H18</f>
        <v>1155320.1800000002</v>
      </c>
      <c r="I28" s="3">
        <f t="shared" si="6"/>
        <v>-1250230.3038400002</v>
      </c>
    </row>
    <row r="29" spans="1:9" ht="12.75">
      <c r="A29" t="s">
        <v>9</v>
      </c>
      <c r="B29" s="3"/>
      <c r="C29" s="3"/>
      <c r="E29" s="3">
        <f t="shared" si="4"/>
        <v>0</v>
      </c>
      <c r="F29" s="3">
        <f t="shared" si="5"/>
        <v>0</v>
      </c>
      <c r="G29" s="8">
        <v>21</v>
      </c>
      <c r="H29" s="3">
        <f>G29*H18</f>
        <v>918309</v>
      </c>
      <c r="I29" s="3">
        <f t="shared" si="6"/>
        <v>-918309</v>
      </c>
    </row>
    <row r="30" spans="1:9" ht="12.75">
      <c r="A30" s="1" t="s">
        <v>25</v>
      </c>
      <c r="B30" s="6">
        <f>SUM(B20:B29)</f>
        <v>9941275.97</v>
      </c>
      <c r="C30" s="6">
        <f aca="true" t="shared" si="7" ref="C30:I30">SUM(C20:C29)</f>
        <v>9025247.809999999</v>
      </c>
      <c r="D30" s="22">
        <f t="shared" si="7"/>
        <v>456299</v>
      </c>
      <c r="E30" s="6">
        <f t="shared" si="7"/>
        <v>2028376.8187199999</v>
      </c>
      <c r="F30" s="6">
        <f t="shared" si="7"/>
        <v>-1112348.65872</v>
      </c>
      <c r="G30" s="9">
        <f t="shared" si="7"/>
        <v>370.88000000000005</v>
      </c>
      <c r="H30" s="6">
        <f t="shared" si="7"/>
        <v>15562276.52</v>
      </c>
      <c r="I30" s="6">
        <f t="shared" si="7"/>
        <v>-16674625.17872</v>
      </c>
    </row>
    <row r="31" spans="2:9" ht="12.75">
      <c r="B31" s="3"/>
      <c r="C31" s="3"/>
      <c r="F31" s="3"/>
      <c r="H31" s="3"/>
      <c r="I31" s="3"/>
    </row>
    <row r="32" spans="2:9" ht="12.75">
      <c r="B32" s="3"/>
      <c r="C32" s="3"/>
      <c r="F32" s="3"/>
      <c r="H32" s="3"/>
      <c r="I32" s="3"/>
    </row>
    <row r="33" spans="1:9" ht="12.75">
      <c r="A33" s="1">
        <v>2008</v>
      </c>
      <c r="B33" s="3"/>
      <c r="C33" s="3"/>
      <c r="F33" s="3"/>
      <c r="H33" s="3">
        <v>44328</v>
      </c>
      <c r="I33" s="20" t="s">
        <v>23</v>
      </c>
    </row>
    <row r="34" spans="1:9" ht="12.75">
      <c r="A34" s="1" t="s">
        <v>10</v>
      </c>
      <c r="B34" s="6" t="s">
        <v>11</v>
      </c>
      <c r="C34" s="6" t="s">
        <v>12</v>
      </c>
      <c r="D34" s="1" t="s">
        <v>14</v>
      </c>
      <c r="E34" s="1" t="s">
        <v>13</v>
      </c>
      <c r="F34" s="1" t="s">
        <v>18</v>
      </c>
      <c r="G34" s="9" t="s">
        <v>15</v>
      </c>
      <c r="H34" s="6" t="s">
        <v>17</v>
      </c>
      <c r="I34" s="1" t="s">
        <v>19</v>
      </c>
    </row>
    <row r="35" spans="1:9" ht="12.75">
      <c r="A35" t="s">
        <v>0</v>
      </c>
      <c r="B35" s="3">
        <v>2426282.27</v>
      </c>
      <c r="C35" s="3">
        <v>2340530.44</v>
      </c>
      <c r="D35" s="2">
        <v>80765</v>
      </c>
      <c r="E35" s="3">
        <f aca="true" t="shared" si="8" ref="E35:E43">(((D35/250)*3.3)*26838)/100</f>
        <v>286119.38123999996</v>
      </c>
      <c r="F35" s="3">
        <f aca="true" t="shared" si="9" ref="F35:F44">B35-C35-E35</f>
        <v>-200367.55123999988</v>
      </c>
      <c r="G35" s="8">
        <v>61</v>
      </c>
      <c r="H35" s="3">
        <f>G35*H33</f>
        <v>2704008</v>
      </c>
      <c r="I35" s="3">
        <f aca="true" t="shared" si="10" ref="I35:I44">F35-H35</f>
        <v>-2904375.55124</v>
      </c>
    </row>
    <row r="36" spans="1:9" ht="12.75">
      <c r="A36" t="s">
        <v>1</v>
      </c>
      <c r="B36" s="3">
        <v>950826.78</v>
      </c>
      <c r="C36" s="3">
        <v>863369.81</v>
      </c>
      <c r="D36" s="2">
        <v>52923</v>
      </c>
      <c r="E36" s="3">
        <f t="shared" si="8"/>
        <v>187485.86656799997</v>
      </c>
      <c r="F36" s="3">
        <f t="shared" si="9"/>
        <v>-100028.896568</v>
      </c>
      <c r="G36" s="8">
        <v>40</v>
      </c>
      <c r="H36" s="3">
        <f>G36*H33</f>
        <v>1773120</v>
      </c>
      <c r="I36" s="3">
        <f t="shared" si="10"/>
        <v>-1873148.896568</v>
      </c>
    </row>
    <row r="37" spans="1:9" ht="12.75">
      <c r="A37" t="s">
        <v>2</v>
      </c>
      <c r="B37" s="3">
        <v>303119.12</v>
      </c>
      <c r="C37" s="3">
        <v>170761.03</v>
      </c>
      <c r="D37" s="2">
        <v>16570</v>
      </c>
      <c r="E37" s="3">
        <f t="shared" si="8"/>
        <v>58701.147119999994</v>
      </c>
      <c r="F37" s="3">
        <f t="shared" si="9"/>
        <v>73656.94288</v>
      </c>
      <c r="G37" s="8">
        <v>19</v>
      </c>
      <c r="H37" s="3">
        <f>G37*H33</f>
        <v>842232</v>
      </c>
      <c r="I37" s="3">
        <f t="shared" si="10"/>
        <v>-768575.05712</v>
      </c>
    </row>
    <row r="38" spans="1:9" ht="12.75">
      <c r="A38" t="s">
        <v>3</v>
      </c>
      <c r="B38" s="3">
        <v>93758.15</v>
      </c>
      <c r="C38" s="3">
        <v>120405.65</v>
      </c>
      <c r="D38" s="2">
        <v>12043</v>
      </c>
      <c r="E38" s="3">
        <f t="shared" si="8"/>
        <v>42663.72448799999</v>
      </c>
      <c r="F38" s="3">
        <f t="shared" si="9"/>
        <v>-69311.22448799999</v>
      </c>
      <c r="G38" s="8">
        <v>9.2</v>
      </c>
      <c r="H38" s="3">
        <f>G38*H33</f>
        <v>407817.6</v>
      </c>
      <c r="I38" s="3">
        <f t="shared" si="10"/>
        <v>-477128.82448799995</v>
      </c>
    </row>
    <row r="39" spans="1:9" ht="12.75">
      <c r="A39" t="s">
        <v>4</v>
      </c>
      <c r="B39" s="3">
        <v>845885.44</v>
      </c>
      <c r="C39" s="3">
        <v>465183.29</v>
      </c>
      <c r="D39" s="2">
        <v>46753</v>
      </c>
      <c r="E39" s="3">
        <f t="shared" si="8"/>
        <v>165627.92584799998</v>
      </c>
      <c r="F39" s="3">
        <f t="shared" si="9"/>
        <v>215074.22415199998</v>
      </c>
      <c r="G39" s="8">
        <v>25.6</v>
      </c>
      <c r="H39" s="3">
        <f>G9*H33</f>
        <v>1203505.2</v>
      </c>
      <c r="I39" s="3">
        <f t="shared" si="10"/>
        <v>-988430.975848</v>
      </c>
    </row>
    <row r="40" spans="1:9" ht="12.75">
      <c r="A40" t="s">
        <v>5</v>
      </c>
      <c r="B40" s="3">
        <v>516058.2</v>
      </c>
      <c r="C40" s="3">
        <v>203062.99</v>
      </c>
      <c r="D40" s="2">
        <v>18541</v>
      </c>
      <c r="E40" s="3">
        <f t="shared" si="8"/>
        <v>65683.643256</v>
      </c>
      <c r="F40" s="3">
        <f t="shared" si="9"/>
        <v>247311.566744</v>
      </c>
      <c r="G40" s="8">
        <v>20</v>
      </c>
      <c r="H40" s="3">
        <f>G40*H33</f>
        <v>886560</v>
      </c>
      <c r="I40" s="3">
        <f t="shared" si="10"/>
        <v>-639248.433256</v>
      </c>
    </row>
    <row r="41" spans="1:9" ht="12.75">
      <c r="A41" t="s">
        <v>6</v>
      </c>
      <c r="B41" s="3">
        <v>2802396.88</v>
      </c>
      <c r="C41" s="3">
        <v>3540560.87</v>
      </c>
      <c r="D41" s="2">
        <v>102128</v>
      </c>
      <c r="E41" s="3">
        <f t="shared" si="8"/>
        <v>361800.286848</v>
      </c>
      <c r="F41" s="3">
        <f t="shared" si="9"/>
        <v>-1099964.2768480002</v>
      </c>
      <c r="G41" s="8">
        <v>81</v>
      </c>
      <c r="H41" s="3">
        <f>G26*H33</f>
        <v>3058632</v>
      </c>
      <c r="I41" s="3">
        <f t="shared" si="10"/>
        <v>-4158596.2768480005</v>
      </c>
    </row>
    <row r="42" spans="1:9" ht="12.75">
      <c r="A42" t="s">
        <v>7</v>
      </c>
      <c r="B42" s="3">
        <v>1396831.81</v>
      </c>
      <c r="C42" s="3">
        <v>1250588.01</v>
      </c>
      <c r="D42" s="2">
        <v>89339</v>
      </c>
      <c r="E42" s="3">
        <f t="shared" si="8"/>
        <v>316493.770824</v>
      </c>
      <c r="F42" s="3">
        <f t="shared" si="9"/>
        <v>-170249.97082399996</v>
      </c>
      <c r="G42" s="8">
        <v>91</v>
      </c>
      <c r="H42" s="3">
        <f>G42*H33</f>
        <v>4033848</v>
      </c>
      <c r="I42" s="3">
        <f t="shared" si="10"/>
        <v>-4204097.9708239995</v>
      </c>
    </row>
    <row r="43" spans="1:9" ht="12.75">
      <c r="A43" t="s">
        <v>8</v>
      </c>
      <c r="B43" s="3">
        <v>133518.6</v>
      </c>
      <c r="C43" s="3">
        <v>111855.66</v>
      </c>
      <c r="D43" s="2">
        <v>28060</v>
      </c>
      <c r="E43" s="3">
        <f t="shared" si="8"/>
        <v>99405.80495999998</v>
      </c>
      <c r="F43" s="3">
        <f t="shared" si="9"/>
        <v>-77742.86495999998</v>
      </c>
      <c r="G43" s="8">
        <v>30.09</v>
      </c>
      <c r="H43" s="3">
        <f>G43*H33</f>
        <v>1333829.52</v>
      </c>
      <c r="I43" s="3">
        <f t="shared" si="10"/>
        <v>-1411572.38496</v>
      </c>
    </row>
    <row r="44" spans="1:9" ht="12.75">
      <c r="A44" t="s">
        <v>9</v>
      </c>
      <c r="B44" s="3"/>
      <c r="C44" s="3"/>
      <c r="F44" s="3">
        <f t="shared" si="9"/>
        <v>0</v>
      </c>
      <c r="G44" s="8">
        <v>21</v>
      </c>
      <c r="H44" s="3">
        <f>G44*H33</f>
        <v>930888</v>
      </c>
      <c r="I44" s="3">
        <f t="shared" si="10"/>
        <v>-930888</v>
      </c>
    </row>
    <row r="45" spans="1:9" ht="12.75">
      <c r="A45" s="1" t="s">
        <v>25</v>
      </c>
      <c r="B45" s="6">
        <f>SUM(B35:B44)</f>
        <v>9468677.25</v>
      </c>
      <c r="C45" s="6">
        <f aca="true" t="shared" si="11" ref="C45:I45">SUM(C35:C44)</f>
        <v>9066317.75</v>
      </c>
      <c r="D45" s="22">
        <f t="shared" si="11"/>
        <v>447122</v>
      </c>
      <c r="E45" s="6">
        <f t="shared" si="11"/>
        <v>1583981.5511520002</v>
      </c>
      <c r="F45" s="6">
        <f t="shared" si="11"/>
        <v>-1181622.051152</v>
      </c>
      <c r="G45" s="9">
        <f t="shared" si="11"/>
        <v>397.88999999999993</v>
      </c>
      <c r="H45" s="6">
        <f t="shared" si="11"/>
        <v>17174440.32</v>
      </c>
      <c r="I45" s="6">
        <f t="shared" si="11"/>
        <v>-18356062.371152</v>
      </c>
    </row>
    <row r="46" spans="2:9" ht="12.75">
      <c r="B46" s="3"/>
      <c r="C46" s="3"/>
      <c r="E46" s="3"/>
      <c r="F46" s="3"/>
      <c r="H46" s="3"/>
      <c r="I46" s="3"/>
    </row>
    <row r="47" spans="2:9" ht="12.75">
      <c r="B47" s="3"/>
      <c r="C47" s="3"/>
      <c r="F47" s="3"/>
      <c r="H47" s="3"/>
      <c r="I47" s="3"/>
    </row>
    <row r="48" spans="1:9" ht="12.75">
      <c r="A48" s="1">
        <v>2009</v>
      </c>
      <c r="B48" s="3"/>
      <c r="C48" s="3"/>
      <c r="F48" s="3"/>
      <c r="H48" s="3">
        <v>44935</v>
      </c>
      <c r="I48" s="20" t="s">
        <v>23</v>
      </c>
    </row>
    <row r="49" spans="1:9" ht="12.75">
      <c r="A49" s="1" t="s">
        <v>10</v>
      </c>
      <c r="B49" s="6" t="s">
        <v>11</v>
      </c>
      <c r="C49" s="6" t="s">
        <v>12</v>
      </c>
      <c r="D49" s="1" t="s">
        <v>14</v>
      </c>
      <c r="E49" s="1" t="s">
        <v>13</v>
      </c>
      <c r="F49" s="1" t="s">
        <v>18</v>
      </c>
      <c r="G49" s="9" t="s">
        <v>15</v>
      </c>
      <c r="H49" s="6" t="s">
        <v>17</v>
      </c>
      <c r="I49" s="1" t="s">
        <v>19</v>
      </c>
    </row>
    <row r="50" spans="1:9" ht="12.75">
      <c r="A50" t="s">
        <v>0</v>
      </c>
      <c r="B50" s="3">
        <v>2490831.18</v>
      </c>
      <c r="C50" s="3">
        <v>2162637.62</v>
      </c>
      <c r="D50" s="2">
        <v>82265</v>
      </c>
      <c r="E50" s="3">
        <f aca="true" t="shared" si="12" ref="E50:E59">(((D50/250)*2.8)*27216)/1000</f>
        <v>25075.951488</v>
      </c>
      <c r="F50" s="3">
        <f aca="true" t="shared" si="13" ref="F50:F58">B50-C50-E50</f>
        <v>303117.60851200006</v>
      </c>
      <c r="G50" s="8">
        <v>63</v>
      </c>
      <c r="H50" s="3">
        <f>G50*H48</f>
        <v>2830905</v>
      </c>
      <c r="I50" s="3">
        <f aca="true" t="shared" si="14" ref="I50:I58">F50-H50</f>
        <v>-2527787.391488</v>
      </c>
    </row>
    <row r="51" spans="1:9" ht="12.75">
      <c r="A51" t="s">
        <v>1</v>
      </c>
      <c r="B51" s="3">
        <v>740506.17</v>
      </c>
      <c r="C51" s="3">
        <v>808536.9</v>
      </c>
      <c r="D51" s="2">
        <v>48952</v>
      </c>
      <c r="E51" s="3">
        <f t="shared" si="12"/>
        <v>14921.5094784</v>
      </c>
      <c r="F51" s="3">
        <f t="shared" si="13"/>
        <v>-82952.23947839998</v>
      </c>
      <c r="G51" s="8">
        <v>42</v>
      </c>
      <c r="H51" s="3">
        <f>G51*H48</f>
        <v>1887270</v>
      </c>
      <c r="I51" s="3">
        <f t="shared" si="14"/>
        <v>-1970222.2394784</v>
      </c>
    </row>
    <row r="52" spans="1:9" ht="12.75">
      <c r="A52" t="s">
        <v>2</v>
      </c>
      <c r="B52" s="3">
        <v>275188.18</v>
      </c>
      <c r="C52" s="3">
        <v>170229.53</v>
      </c>
      <c r="D52" s="2">
        <v>16476</v>
      </c>
      <c r="E52" s="3">
        <f t="shared" si="12"/>
        <v>5022.2011391999995</v>
      </c>
      <c r="F52" s="3">
        <f t="shared" si="13"/>
        <v>99936.4488608</v>
      </c>
      <c r="G52" s="8">
        <v>10</v>
      </c>
      <c r="H52" s="3">
        <f>G52*H48</f>
        <v>449350</v>
      </c>
      <c r="I52" s="3">
        <f t="shared" si="14"/>
        <v>-349413.5511392</v>
      </c>
    </row>
    <row r="53" spans="1:9" ht="12.75">
      <c r="A53" t="s">
        <v>3</v>
      </c>
      <c r="B53" s="3">
        <v>83270.75</v>
      </c>
      <c r="C53" s="3">
        <v>100265.8</v>
      </c>
      <c r="D53" s="2">
        <v>10642</v>
      </c>
      <c r="E53" s="3">
        <f t="shared" si="12"/>
        <v>3243.8859263999993</v>
      </c>
      <c r="F53" s="3">
        <f t="shared" si="13"/>
        <v>-20238.9359264</v>
      </c>
      <c r="G53" s="8">
        <v>9.2</v>
      </c>
      <c r="H53" s="3">
        <f>G53*H48</f>
        <v>413401.99999999994</v>
      </c>
      <c r="I53" s="3">
        <f t="shared" si="14"/>
        <v>-433640.93592639995</v>
      </c>
    </row>
    <row r="54" spans="1:9" ht="12.75">
      <c r="A54" t="s">
        <v>4</v>
      </c>
      <c r="B54" s="3">
        <v>692799.39</v>
      </c>
      <c r="C54" s="3">
        <v>692799.39</v>
      </c>
      <c r="D54" s="2">
        <v>43263</v>
      </c>
      <c r="E54" s="3">
        <f t="shared" si="12"/>
        <v>13187.393049599998</v>
      </c>
      <c r="F54" s="3">
        <f t="shared" si="13"/>
        <v>-13187.393049599998</v>
      </c>
      <c r="G54" s="8">
        <v>25.35</v>
      </c>
      <c r="H54" s="3">
        <f>G24*H48</f>
        <v>1137304.8499999999</v>
      </c>
      <c r="I54" s="3">
        <f t="shared" si="14"/>
        <v>-1150492.2430496</v>
      </c>
    </row>
    <row r="55" spans="1:9" ht="12.75">
      <c r="A55" t="s">
        <v>5</v>
      </c>
      <c r="B55" s="3">
        <v>298708.99</v>
      </c>
      <c r="C55" s="3">
        <v>158435.52</v>
      </c>
      <c r="D55" s="2">
        <v>14772</v>
      </c>
      <c r="E55" s="3">
        <f t="shared" si="12"/>
        <v>4502.7892224</v>
      </c>
      <c r="F55" s="3">
        <f t="shared" si="13"/>
        <v>135770.6807776</v>
      </c>
      <c r="G55" s="8">
        <v>21</v>
      </c>
      <c r="H55" s="3">
        <f>G55*H48</f>
        <v>943635</v>
      </c>
      <c r="I55" s="3">
        <f t="shared" si="14"/>
        <v>-807864.3192224</v>
      </c>
    </row>
    <row r="56" spans="1:9" ht="12.75">
      <c r="A56" t="s">
        <v>6</v>
      </c>
      <c r="B56" s="3">
        <v>2966697.21</v>
      </c>
      <c r="C56" s="3">
        <v>3434537.95</v>
      </c>
      <c r="D56" s="2">
        <v>88164</v>
      </c>
      <c r="E56" s="3">
        <f t="shared" si="12"/>
        <v>26874.079948799998</v>
      </c>
      <c r="F56" s="3">
        <f t="shared" si="13"/>
        <v>-494714.8199488002</v>
      </c>
      <c r="G56" s="8">
        <v>79</v>
      </c>
      <c r="H56" s="3">
        <f>G56*H48</f>
        <v>3549865</v>
      </c>
      <c r="I56" s="3">
        <f t="shared" si="14"/>
        <v>-4044579.8199488004</v>
      </c>
    </row>
    <row r="57" spans="1:9" ht="12.75">
      <c r="A57" t="s">
        <v>7</v>
      </c>
      <c r="B57" s="3">
        <v>138721.12</v>
      </c>
      <c r="C57" s="3">
        <v>1344177.13</v>
      </c>
      <c r="D57" s="2">
        <v>84218</v>
      </c>
      <c r="E57" s="3">
        <f t="shared" si="12"/>
        <v>25671.263385599996</v>
      </c>
      <c r="F57" s="3">
        <f t="shared" si="13"/>
        <v>-1231127.2733855997</v>
      </c>
      <c r="G57" s="8">
        <v>81</v>
      </c>
      <c r="H57" s="3">
        <f>G57*H48</f>
        <v>3639735</v>
      </c>
      <c r="I57" s="3">
        <f t="shared" si="14"/>
        <v>-4870862.273385599</v>
      </c>
    </row>
    <row r="58" spans="1:9" ht="12.75">
      <c r="A58" t="s">
        <v>8</v>
      </c>
      <c r="B58" s="3">
        <v>135538.47</v>
      </c>
      <c r="C58" s="3">
        <v>99488.54</v>
      </c>
      <c r="D58" s="2">
        <v>28446</v>
      </c>
      <c r="E58" s="3">
        <f t="shared" si="12"/>
        <v>8670.886963199999</v>
      </c>
      <c r="F58" s="3">
        <f t="shared" si="13"/>
        <v>27379.04303680001</v>
      </c>
      <c r="G58" s="8">
        <v>31.25</v>
      </c>
      <c r="H58" s="3">
        <f>G58*H48</f>
        <v>1404218.75</v>
      </c>
      <c r="I58" s="3">
        <f t="shared" si="14"/>
        <v>-1376839.7069632</v>
      </c>
    </row>
    <row r="59" spans="1:9" ht="12.75">
      <c r="A59" t="s">
        <v>9</v>
      </c>
      <c r="B59" s="3"/>
      <c r="C59" s="3" t="s">
        <v>16</v>
      </c>
      <c r="E59" s="3">
        <f t="shared" si="12"/>
        <v>0</v>
      </c>
      <c r="F59" s="7" t="s">
        <v>20</v>
      </c>
      <c r="G59" s="8">
        <v>21</v>
      </c>
      <c r="H59" s="3">
        <f>G59*H48</f>
        <v>943635</v>
      </c>
      <c r="I59" s="3">
        <v>-943635</v>
      </c>
    </row>
    <row r="60" spans="1:9" ht="12.75">
      <c r="A60" s="1" t="s">
        <v>25</v>
      </c>
      <c r="B60" s="6">
        <f>SUM(B50:B59)</f>
        <v>7822261.46</v>
      </c>
      <c r="C60" s="6">
        <f aca="true" t="shared" si="15" ref="C60:I60">SUM(C50:C59)</f>
        <v>8971108.379999999</v>
      </c>
      <c r="D60" s="22">
        <f t="shared" si="15"/>
        <v>417198</v>
      </c>
      <c r="E60" s="6">
        <f t="shared" si="15"/>
        <v>127169.9606016</v>
      </c>
      <c r="F60" s="6">
        <f t="shared" si="15"/>
        <v>-1276016.8806015998</v>
      </c>
      <c r="G60" s="9">
        <f t="shared" si="15"/>
        <v>382.8</v>
      </c>
      <c r="H60" s="6">
        <f t="shared" si="15"/>
        <v>17199320.6</v>
      </c>
      <c r="I60" s="6">
        <f t="shared" si="15"/>
        <v>-18475337.480601598</v>
      </c>
    </row>
    <row r="61" spans="2:9" ht="12.75">
      <c r="B61" s="3"/>
      <c r="C61" s="3"/>
      <c r="F61" s="3"/>
      <c r="H61" s="3"/>
      <c r="I61" s="3"/>
    </row>
    <row r="62" spans="2:9" ht="12.75">
      <c r="B62" s="3"/>
      <c r="C62" s="3"/>
      <c r="F62" s="3"/>
      <c r="H62" s="3"/>
      <c r="I62" s="3"/>
    </row>
    <row r="63" spans="1:9" ht="12.75">
      <c r="A63" s="1">
        <v>2010</v>
      </c>
      <c r="B63" s="3"/>
      <c r="C63" s="3"/>
      <c r="F63" s="3"/>
      <c r="H63" s="3">
        <v>47371</v>
      </c>
      <c r="I63" s="20" t="s">
        <v>23</v>
      </c>
    </row>
    <row r="64" spans="1:9" ht="12.75">
      <c r="A64" s="1" t="s">
        <v>10</v>
      </c>
      <c r="B64" s="6" t="s">
        <v>11</v>
      </c>
      <c r="C64" s="6" t="s">
        <v>12</v>
      </c>
      <c r="D64" s="1" t="s">
        <v>14</v>
      </c>
      <c r="E64" s="1" t="s">
        <v>13</v>
      </c>
      <c r="F64" s="1" t="s">
        <v>18</v>
      </c>
      <c r="G64" s="9" t="s">
        <v>15</v>
      </c>
      <c r="H64" s="6" t="s">
        <v>17</v>
      </c>
      <c r="I64" s="1" t="s">
        <v>19</v>
      </c>
    </row>
    <row r="65" spans="1:9" ht="12.75">
      <c r="A65" t="s">
        <v>0</v>
      </c>
      <c r="B65" s="3">
        <v>2812153.78</v>
      </c>
      <c r="C65" s="3">
        <v>2582919.93</v>
      </c>
      <c r="D65" s="2">
        <v>81922</v>
      </c>
      <c r="E65" s="3">
        <f aca="true" t="shared" si="16" ref="E65:E74">(((D65/250)*2.8)*27594)/100</f>
        <v>253182.23481599998</v>
      </c>
      <c r="F65" s="3">
        <f aca="true" t="shared" si="17" ref="F65:F74">B65-C65-E65</f>
        <v>-23948.384816000354</v>
      </c>
      <c r="G65" s="8">
        <v>62</v>
      </c>
      <c r="H65" s="3">
        <f>G65*H63</f>
        <v>2937002</v>
      </c>
      <c r="I65" s="3">
        <f aca="true" t="shared" si="18" ref="I65:I74">F65-H65</f>
        <v>-2960950.3848160002</v>
      </c>
    </row>
    <row r="66" spans="1:9" ht="12.75">
      <c r="A66" t="s">
        <v>1</v>
      </c>
      <c r="B66" s="3">
        <v>957588.21</v>
      </c>
      <c r="C66" s="3">
        <v>815408.68</v>
      </c>
      <c r="D66" s="2">
        <v>51267</v>
      </c>
      <c r="E66" s="3">
        <f t="shared" si="16"/>
        <v>158442.09897599998</v>
      </c>
      <c r="F66" s="3">
        <f t="shared" si="17"/>
        <v>-16262.568976000068</v>
      </c>
      <c r="G66" s="8">
        <v>38</v>
      </c>
      <c r="H66" s="3">
        <f>G66*H63</f>
        <v>1800098</v>
      </c>
      <c r="I66" s="3">
        <f t="shared" si="18"/>
        <v>-1816360.568976</v>
      </c>
    </row>
    <row r="67" spans="1:9" ht="12.75">
      <c r="A67" t="s">
        <v>2</v>
      </c>
      <c r="B67" s="3">
        <v>252362</v>
      </c>
      <c r="C67" s="3">
        <v>166160.7</v>
      </c>
      <c r="D67" s="2">
        <v>16969</v>
      </c>
      <c r="E67" s="3">
        <f t="shared" si="16"/>
        <v>52443.169632000005</v>
      </c>
      <c r="F67" s="3">
        <f t="shared" si="17"/>
        <v>33758.130367999984</v>
      </c>
      <c r="G67" s="8">
        <v>11</v>
      </c>
      <c r="H67" s="3">
        <f>G67*H63</f>
        <v>521081</v>
      </c>
      <c r="I67" s="3">
        <f t="shared" si="18"/>
        <v>-487322.869632</v>
      </c>
    </row>
    <row r="68" spans="1:9" ht="12.75">
      <c r="A68" t="s">
        <v>3</v>
      </c>
      <c r="B68" s="3">
        <v>106081.15</v>
      </c>
      <c r="C68" s="3">
        <v>112186.42</v>
      </c>
      <c r="D68" s="2">
        <v>11825</v>
      </c>
      <c r="E68" s="3">
        <f t="shared" si="16"/>
        <v>36545.4936</v>
      </c>
      <c r="F68" s="3">
        <f t="shared" si="17"/>
        <v>-42650.763600000006</v>
      </c>
      <c r="G68" s="8">
        <v>9.2</v>
      </c>
      <c r="H68" s="3">
        <f>G68*H63</f>
        <v>435813.19999999995</v>
      </c>
      <c r="I68" s="3">
        <f t="shared" si="18"/>
        <v>-478463.96359999996</v>
      </c>
    </row>
    <row r="69" spans="1:9" ht="12.75">
      <c r="A69" t="s">
        <v>4</v>
      </c>
      <c r="B69" s="3">
        <v>884760.48</v>
      </c>
      <c r="C69" s="3">
        <v>454504.61</v>
      </c>
      <c r="D69" s="2">
        <v>46872</v>
      </c>
      <c r="E69" s="3">
        <f t="shared" si="16"/>
        <v>144859.228416</v>
      </c>
      <c r="F69" s="3">
        <f t="shared" si="17"/>
        <v>285396.64158399997</v>
      </c>
      <c r="G69" s="8">
        <v>26.35</v>
      </c>
      <c r="H69" s="3">
        <f>G69*H63</f>
        <v>1248225.85</v>
      </c>
      <c r="I69" s="3">
        <f t="shared" si="18"/>
        <v>-962829.2084160001</v>
      </c>
    </row>
    <row r="70" spans="1:9" ht="12.75">
      <c r="A70" t="s">
        <v>5</v>
      </c>
      <c r="B70" s="3">
        <v>325034.17</v>
      </c>
      <c r="C70" s="3">
        <v>159844.31</v>
      </c>
      <c r="D70" s="2">
        <v>13729</v>
      </c>
      <c r="E70" s="3">
        <f t="shared" si="16"/>
        <v>42429.858911999996</v>
      </c>
      <c r="F70" s="3">
        <f t="shared" si="17"/>
        <v>122760.00108799999</v>
      </c>
      <c r="G70" s="8">
        <v>23</v>
      </c>
      <c r="H70" s="3">
        <f>G70*H63</f>
        <v>1089533</v>
      </c>
      <c r="I70" s="3">
        <f t="shared" si="18"/>
        <v>-966772.998912</v>
      </c>
    </row>
    <row r="71" spans="1:9" ht="12.75">
      <c r="A71" t="s">
        <v>6</v>
      </c>
      <c r="B71" s="3">
        <v>4173340.8</v>
      </c>
      <c r="C71" s="3">
        <v>2908187.96</v>
      </c>
      <c r="D71" s="2">
        <v>85126</v>
      </c>
      <c r="E71" s="3">
        <f t="shared" si="16"/>
        <v>263084.286528</v>
      </c>
      <c r="F71" s="3">
        <f t="shared" si="17"/>
        <v>1002068.5534719998</v>
      </c>
      <c r="G71" s="8">
        <v>82</v>
      </c>
      <c r="H71" s="3">
        <f>G71*H63</f>
        <v>3884422</v>
      </c>
      <c r="I71" s="3">
        <f t="shared" si="18"/>
        <v>-2882353.4465280003</v>
      </c>
    </row>
    <row r="72" spans="1:9" ht="12.75">
      <c r="A72" t="s">
        <v>7</v>
      </c>
      <c r="B72" s="3">
        <v>1626009.67</v>
      </c>
      <c r="C72" s="3">
        <v>1270697.23</v>
      </c>
      <c r="D72" s="2">
        <v>81408</v>
      </c>
      <c r="E72" s="3">
        <f t="shared" si="16"/>
        <v>251593.703424</v>
      </c>
      <c r="F72" s="3">
        <f t="shared" si="17"/>
        <v>103718.73657599994</v>
      </c>
      <c r="G72" s="8">
        <v>91</v>
      </c>
      <c r="H72" s="3">
        <f>G72*H63</f>
        <v>4310761</v>
      </c>
      <c r="I72" s="3">
        <f t="shared" si="18"/>
        <v>-4207042.263424</v>
      </c>
    </row>
    <row r="73" spans="1:9" ht="12.75">
      <c r="A73" t="s">
        <v>8</v>
      </c>
      <c r="B73" s="3">
        <v>154548.85</v>
      </c>
      <c r="C73" s="3">
        <v>100413</v>
      </c>
      <c r="D73" s="2">
        <v>28570</v>
      </c>
      <c r="E73" s="3">
        <f t="shared" si="16"/>
        <v>88296.38496</v>
      </c>
      <c r="F73" s="3">
        <f t="shared" si="17"/>
        <v>-34160.53495999999</v>
      </c>
      <c r="G73" s="8">
        <v>31.75</v>
      </c>
      <c r="H73" s="3">
        <f>G73*H63</f>
        <v>1504029.25</v>
      </c>
      <c r="I73" s="3">
        <f t="shared" si="18"/>
        <v>-1538189.78496</v>
      </c>
    </row>
    <row r="74" spans="1:9" ht="12.75">
      <c r="A74" t="s">
        <v>9</v>
      </c>
      <c r="B74" s="3">
        <v>0</v>
      </c>
      <c r="C74" s="3">
        <v>175937.33</v>
      </c>
      <c r="D74" s="2">
        <v>27765</v>
      </c>
      <c r="E74" s="3">
        <f t="shared" si="16"/>
        <v>85808.50991999998</v>
      </c>
      <c r="F74" s="3">
        <f t="shared" si="17"/>
        <v>-261745.83991999997</v>
      </c>
      <c r="G74" s="8">
        <v>25</v>
      </c>
      <c r="H74" s="3">
        <f>G74*H63</f>
        <v>1184275</v>
      </c>
      <c r="I74" s="3">
        <f t="shared" si="18"/>
        <v>-1446020.83992</v>
      </c>
    </row>
    <row r="75" spans="1:9" ht="12.75">
      <c r="A75" s="1" t="s">
        <v>25</v>
      </c>
      <c r="B75" s="6">
        <f>SUM(B65:B74)</f>
        <v>11291879.11</v>
      </c>
      <c r="C75" s="6">
        <f aca="true" t="shared" si="19" ref="C75:I75">SUM(C65:C74)</f>
        <v>8746260.17</v>
      </c>
      <c r="D75" s="22">
        <f t="shared" si="19"/>
        <v>445453</v>
      </c>
      <c r="E75" s="6">
        <f t="shared" si="19"/>
        <v>1376684.969184</v>
      </c>
      <c r="F75" s="6">
        <f t="shared" si="19"/>
        <v>1168933.9708159992</v>
      </c>
      <c r="G75" s="9">
        <f t="shared" si="19"/>
        <v>399.3</v>
      </c>
      <c r="H75" s="6">
        <f t="shared" si="19"/>
        <v>18915240.3</v>
      </c>
      <c r="I75" s="6">
        <f t="shared" si="19"/>
        <v>-17746306.329184</v>
      </c>
    </row>
    <row r="76" spans="2:3" ht="12.75">
      <c r="B76" s="3"/>
      <c r="C76" s="3"/>
    </row>
    <row r="78" spans="1:9" ht="12.75">
      <c r="A78" s="1">
        <v>2011</v>
      </c>
      <c r="B78" s="6"/>
      <c r="C78" s="6"/>
      <c r="D78" s="1"/>
      <c r="E78" s="1"/>
      <c r="H78" s="3">
        <v>47435</v>
      </c>
      <c r="I78" s="20" t="s">
        <v>23</v>
      </c>
    </row>
    <row r="79" spans="1:9" ht="12.75">
      <c r="A79" s="1" t="s">
        <v>10</v>
      </c>
      <c r="B79" s="13" t="s">
        <v>11</v>
      </c>
      <c r="C79" s="13" t="s">
        <v>12</v>
      </c>
      <c r="D79" s="1" t="s">
        <v>14</v>
      </c>
      <c r="E79" s="13" t="s">
        <v>13</v>
      </c>
      <c r="F79" s="14" t="s">
        <v>18</v>
      </c>
      <c r="G79" s="9" t="s">
        <v>15</v>
      </c>
      <c r="H79" s="6" t="s">
        <v>17</v>
      </c>
      <c r="I79" s="1" t="s">
        <v>19</v>
      </c>
    </row>
    <row r="80" spans="1:9" ht="12.75">
      <c r="A80" t="s">
        <v>0</v>
      </c>
      <c r="B80" s="11">
        <v>2967804.76</v>
      </c>
      <c r="C80" s="11">
        <v>2615801.95</v>
      </c>
      <c r="E80" s="10">
        <v>275455.44</v>
      </c>
      <c r="F80" s="3">
        <f aca="true" t="shared" si="20" ref="F80:F89">B80-C80-E80</f>
        <v>76547.36999999959</v>
      </c>
      <c r="G80" s="8">
        <v>65</v>
      </c>
      <c r="H80" s="3">
        <f>G80*H78</f>
        <v>3083275</v>
      </c>
      <c r="I80" s="3">
        <f aca="true" t="shared" si="21" ref="I80:I89">F80-H80</f>
        <v>-3006727.6300000004</v>
      </c>
    </row>
    <row r="81" spans="1:9" ht="12.75">
      <c r="A81" t="s">
        <v>1</v>
      </c>
      <c r="B81" s="11">
        <v>1067567.52</v>
      </c>
      <c r="C81" s="11">
        <v>817689.9</v>
      </c>
      <c r="E81" s="10">
        <v>169067.33</v>
      </c>
      <c r="F81" s="3">
        <f t="shared" si="20"/>
        <v>80810.29000000001</v>
      </c>
      <c r="G81" s="8">
        <v>38</v>
      </c>
      <c r="H81" s="3">
        <f>G81*H78</f>
        <v>1802530</v>
      </c>
      <c r="I81" s="3">
        <f t="shared" si="21"/>
        <v>-1721719.71</v>
      </c>
    </row>
    <row r="82" spans="1:9" ht="12.75">
      <c r="A82" t="s">
        <v>2</v>
      </c>
      <c r="B82" s="11">
        <v>218578.46</v>
      </c>
      <c r="C82" s="11">
        <v>153959.42</v>
      </c>
      <c r="E82" s="10">
        <v>48649.33</v>
      </c>
      <c r="F82" s="3">
        <f t="shared" si="20"/>
        <v>15969.709999999977</v>
      </c>
      <c r="G82" s="8">
        <v>11</v>
      </c>
      <c r="H82" s="3">
        <f>G82*H78</f>
        <v>521785</v>
      </c>
      <c r="I82" s="3">
        <f t="shared" si="21"/>
        <v>-505815.29000000004</v>
      </c>
    </row>
    <row r="83" spans="1:9" ht="12.75">
      <c r="A83" t="s">
        <v>3</v>
      </c>
      <c r="B83" s="11">
        <v>95111.85</v>
      </c>
      <c r="C83" s="11">
        <v>112784.33</v>
      </c>
      <c r="E83" s="10">
        <v>36424.08</v>
      </c>
      <c r="F83" s="3">
        <f t="shared" si="20"/>
        <v>-54096.56</v>
      </c>
      <c r="G83" s="8">
        <v>5.85</v>
      </c>
      <c r="H83" s="3">
        <f>G83*H78</f>
        <v>277494.75</v>
      </c>
      <c r="I83" s="3">
        <f t="shared" si="21"/>
        <v>-331591.31</v>
      </c>
    </row>
    <row r="84" spans="1:9" ht="12.75">
      <c r="A84" t="s">
        <v>4</v>
      </c>
      <c r="B84" s="11">
        <v>963955.62</v>
      </c>
      <c r="C84" s="11">
        <v>481615.48</v>
      </c>
      <c r="E84" s="10">
        <v>162921.59</v>
      </c>
      <c r="F84" s="3">
        <f t="shared" si="20"/>
        <v>319418.55000000005</v>
      </c>
      <c r="G84" s="8">
        <v>25.5</v>
      </c>
      <c r="H84" s="3">
        <f>G84*H78</f>
        <v>1209592.5</v>
      </c>
      <c r="I84" s="3">
        <f t="shared" si="21"/>
        <v>-890173.95</v>
      </c>
    </row>
    <row r="85" spans="1:9" ht="12.75">
      <c r="A85" t="s">
        <v>5</v>
      </c>
      <c r="B85" s="11">
        <v>292895.9</v>
      </c>
      <c r="C85" s="11">
        <v>165182.09</v>
      </c>
      <c r="E85" s="10">
        <v>55477.19</v>
      </c>
      <c r="F85" s="3">
        <f t="shared" si="20"/>
        <v>72236.62000000002</v>
      </c>
      <c r="G85" s="8">
        <v>13</v>
      </c>
      <c r="H85" s="3">
        <f>G85*H78</f>
        <v>616655</v>
      </c>
      <c r="I85" s="3">
        <f t="shared" si="21"/>
        <v>-544418.38</v>
      </c>
    </row>
    <row r="86" spans="1:9" ht="12.75">
      <c r="A86" t="s">
        <v>21</v>
      </c>
      <c r="B86" s="11">
        <v>3308445.37</v>
      </c>
      <c r="C86" s="11">
        <v>3005933.35</v>
      </c>
      <c r="E86" s="10">
        <v>280657.47</v>
      </c>
      <c r="F86" s="3">
        <f t="shared" si="20"/>
        <v>21854.550000000047</v>
      </c>
      <c r="G86" s="8">
        <v>66</v>
      </c>
      <c r="H86" s="3">
        <f>G86*H78</f>
        <v>3130710</v>
      </c>
      <c r="I86" s="3">
        <f t="shared" si="21"/>
        <v>-3108855.45</v>
      </c>
    </row>
    <row r="87" spans="1:9" ht="12.75">
      <c r="A87" t="s">
        <v>7</v>
      </c>
      <c r="B87" s="11">
        <v>1358700.22</v>
      </c>
      <c r="C87" s="11">
        <v>1354715.07</v>
      </c>
      <c r="E87" s="10">
        <v>252680.46</v>
      </c>
      <c r="F87" s="3">
        <f t="shared" si="20"/>
        <v>-248695.31000000008</v>
      </c>
      <c r="G87" s="8">
        <v>73</v>
      </c>
      <c r="H87" s="3">
        <f>G87*H78</f>
        <v>3462755</v>
      </c>
      <c r="I87" s="3">
        <f t="shared" si="21"/>
        <v>-3711450.31</v>
      </c>
    </row>
    <row r="88" spans="1:9" ht="12.75">
      <c r="A88" t="s">
        <v>8</v>
      </c>
      <c r="B88" s="11">
        <v>143522.49</v>
      </c>
      <c r="C88" s="11">
        <v>102446.19</v>
      </c>
      <c r="E88" s="11">
        <v>99114.64</v>
      </c>
      <c r="F88" s="3">
        <f t="shared" si="20"/>
        <v>-58038.34000000001</v>
      </c>
      <c r="G88" s="8">
        <v>28.1</v>
      </c>
      <c r="H88" s="3">
        <f>G88*H78</f>
        <v>1332923.5</v>
      </c>
      <c r="I88" s="3">
        <f t="shared" si="21"/>
        <v>-1390961.84</v>
      </c>
    </row>
    <row r="89" spans="1:9" ht="12.75">
      <c r="A89" t="s">
        <v>22</v>
      </c>
      <c r="B89" s="3">
        <v>0</v>
      </c>
      <c r="C89" s="11">
        <v>180000</v>
      </c>
      <c r="E89" s="18">
        <v>101223.11</v>
      </c>
      <c r="F89" s="3">
        <f t="shared" si="20"/>
        <v>-281223.11</v>
      </c>
      <c r="G89" s="8">
        <v>32</v>
      </c>
      <c r="H89" s="3">
        <f>G89*H78</f>
        <v>1517920</v>
      </c>
      <c r="I89" s="3">
        <f t="shared" si="21"/>
        <v>-1799143.1099999999</v>
      </c>
    </row>
    <row r="90" spans="1:9" ht="12.75">
      <c r="A90" s="1" t="s">
        <v>25</v>
      </c>
      <c r="B90" s="6">
        <f>SUM(B80:B89)</f>
        <v>10416582.190000001</v>
      </c>
      <c r="C90" s="6">
        <f aca="true" t="shared" si="22" ref="C90:I90">SUM(C80:C89)</f>
        <v>8990127.78</v>
      </c>
      <c r="D90" s="22">
        <f t="shared" si="22"/>
        <v>0</v>
      </c>
      <c r="E90" s="6">
        <f t="shared" si="22"/>
        <v>1481670.64</v>
      </c>
      <c r="F90" s="6">
        <f t="shared" si="22"/>
        <v>-55216.23000000039</v>
      </c>
      <c r="G90" s="9">
        <f t="shared" si="22"/>
        <v>357.45000000000005</v>
      </c>
      <c r="H90" s="6">
        <f t="shared" si="22"/>
        <v>16955640.75</v>
      </c>
      <c r="I90" s="6">
        <f t="shared" si="22"/>
        <v>-17010856.98</v>
      </c>
    </row>
    <row r="91" ht="12.75">
      <c r="E91" s="17"/>
    </row>
    <row r="93" spans="1:9" ht="12.75">
      <c r="A93" s="1">
        <v>2012</v>
      </c>
      <c r="B93" s="6"/>
      <c r="C93" s="6"/>
      <c r="E93" s="1"/>
      <c r="F93" s="1"/>
      <c r="H93" s="3">
        <v>47932</v>
      </c>
      <c r="I93" s="20" t="s">
        <v>23</v>
      </c>
    </row>
    <row r="94" spans="1:9" ht="12.75">
      <c r="A94" s="15" t="s">
        <v>10</v>
      </c>
      <c r="B94" s="13" t="s">
        <v>11</v>
      </c>
      <c r="C94" s="13" t="s">
        <v>12</v>
      </c>
      <c r="E94" s="13" t="s">
        <v>13</v>
      </c>
      <c r="F94" s="14" t="s">
        <v>18</v>
      </c>
      <c r="G94" s="9" t="s">
        <v>15</v>
      </c>
      <c r="H94" s="6" t="s">
        <v>17</v>
      </c>
      <c r="I94" s="1" t="s">
        <v>19</v>
      </c>
    </row>
    <row r="95" spans="1:9" ht="12.75">
      <c r="A95" t="s">
        <v>0</v>
      </c>
      <c r="B95" s="11">
        <v>2536064.58</v>
      </c>
      <c r="C95" s="11">
        <v>2615884.77</v>
      </c>
      <c r="E95" s="16">
        <v>275711.688</v>
      </c>
      <c r="F95" s="3">
        <f aca="true" t="shared" si="23" ref="F95:F104">B95-C95-E95</f>
        <v>-355531.87799999997</v>
      </c>
      <c r="G95" s="8">
        <v>63</v>
      </c>
      <c r="H95" s="3">
        <f>G95*H93</f>
        <v>3019716</v>
      </c>
      <c r="I95" s="3">
        <f aca="true" t="shared" si="24" ref="I95:I104">F95-H95</f>
        <v>-3375247.878</v>
      </c>
    </row>
    <row r="96" spans="1:9" ht="12.75">
      <c r="A96" t="s">
        <v>1</v>
      </c>
      <c r="B96" s="11">
        <v>1156245</v>
      </c>
      <c r="C96" s="11">
        <v>817468.18</v>
      </c>
      <c r="E96" s="16">
        <v>167249.124</v>
      </c>
      <c r="F96" s="3">
        <f t="shared" si="23"/>
        <v>171527.69599999994</v>
      </c>
      <c r="G96" s="8">
        <v>39</v>
      </c>
      <c r="H96" s="3">
        <f>G96*H93</f>
        <v>1869348</v>
      </c>
      <c r="I96" s="3">
        <f t="shared" si="24"/>
        <v>-1697820.304</v>
      </c>
    </row>
    <row r="97" spans="1:9" ht="12.75">
      <c r="A97" t="s">
        <v>2</v>
      </c>
      <c r="B97" s="11">
        <v>205731.53</v>
      </c>
      <c r="C97" s="11">
        <v>138646.35</v>
      </c>
      <c r="E97" s="16">
        <v>44249.814</v>
      </c>
      <c r="F97" s="3">
        <f t="shared" si="23"/>
        <v>22835.365999999995</v>
      </c>
      <c r="G97" s="8">
        <v>10</v>
      </c>
      <c r="H97" s="3">
        <f>G97*H93</f>
        <v>479320</v>
      </c>
      <c r="I97" s="3">
        <f t="shared" si="24"/>
        <v>-456484.634</v>
      </c>
    </row>
    <row r="98" spans="1:9" ht="12.75">
      <c r="A98" t="s">
        <v>3</v>
      </c>
      <c r="B98" s="11">
        <v>73511.06</v>
      </c>
      <c r="C98" s="11">
        <v>113118.42</v>
      </c>
      <c r="E98" s="16">
        <v>36459.234000000004</v>
      </c>
      <c r="F98" s="3">
        <f t="shared" si="23"/>
        <v>-76066.59400000001</v>
      </c>
      <c r="G98" s="8">
        <v>6.85</v>
      </c>
      <c r="H98" s="3">
        <f>G98*H93</f>
        <v>328334.2</v>
      </c>
      <c r="I98" s="3">
        <f t="shared" si="24"/>
        <v>-404400.794</v>
      </c>
    </row>
    <row r="99" spans="1:9" ht="12.75">
      <c r="A99" t="s">
        <v>4</v>
      </c>
      <c r="B99" s="11">
        <v>863604.38</v>
      </c>
      <c r="C99" s="11">
        <v>437200.79</v>
      </c>
      <c r="E99" s="16">
        <v>145796.112</v>
      </c>
      <c r="F99" s="3">
        <f t="shared" si="23"/>
        <v>280607.478</v>
      </c>
      <c r="G99" s="8">
        <v>24.82</v>
      </c>
      <c r="H99" s="3">
        <f>G99*H93</f>
        <v>1189672.24</v>
      </c>
      <c r="I99" s="3">
        <f t="shared" si="24"/>
        <v>-909064.762</v>
      </c>
    </row>
    <row r="100" spans="1:9" ht="12.75">
      <c r="A100" t="s">
        <v>5</v>
      </c>
      <c r="B100" s="11">
        <v>203774.61</v>
      </c>
      <c r="C100" s="11">
        <v>140880.2</v>
      </c>
      <c r="E100" s="16">
        <v>50104.656</v>
      </c>
      <c r="F100" s="3">
        <f t="shared" si="23"/>
        <v>12789.753999999972</v>
      </c>
      <c r="G100" s="8">
        <v>14.3</v>
      </c>
      <c r="H100" s="3">
        <f>G100*H93</f>
        <v>685427.6</v>
      </c>
      <c r="I100" s="3">
        <f t="shared" si="24"/>
        <v>-672637.846</v>
      </c>
    </row>
    <row r="101" spans="1:9" ht="12.75">
      <c r="A101" t="s">
        <v>6</v>
      </c>
      <c r="B101" s="11">
        <v>3656880.39</v>
      </c>
      <c r="C101" s="11">
        <v>3026891.83</v>
      </c>
      <c r="E101" s="16">
        <v>261988.02</v>
      </c>
      <c r="F101" s="3">
        <f t="shared" si="23"/>
        <v>368000.54000000004</v>
      </c>
      <c r="G101" s="8">
        <v>64</v>
      </c>
      <c r="H101" s="3">
        <f>G101*H93</f>
        <v>3067648</v>
      </c>
      <c r="I101" s="3">
        <f t="shared" si="24"/>
        <v>-2699647.46</v>
      </c>
    </row>
    <row r="102" spans="1:9" ht="12.75">
      <c r="A102" t="s">
        <v>7</v>
      </c>
      <c r="B102" s="11">
        <v>1255759.78</v>
      </c>
      <c r="C102" s="11">
        <v>1262006.55</v>
      </c>
      <c r="E102" s="16">
        <v>256007.304</v>
      </c>
      <c r="F102" s="3">
        <f t="shared" si="23"/>
        <v>-262254.074</v>
      </c>
      <c r="G102" s="8">
        <v>73</v>
      </c>
      <c r="H102" s="3">
        <f>G102*H93</f>
        <v>3499036</v>
      </c>
      <c r="I102" s="3">
        <f t="shared" si="24"/>
        <v>-3761290.074</v>
      </c>
    </row>
    <row r="103" spans="1:9" ht="12.75">
      <c r="A103" t="s">
        <v>8</v>
      </c>
      <c r="B103" s="12">
        <v>151934</v>
      </c>
      <c r="C103" s="12">
        <v>91403</v>
      </c>
      <c r="E103" s="3">
        <v>99575.8</v>
      </c>
      <c r="F103" s="3">
        <f t="shared" si="23"/>
        <v>-39044.8</v>
      </c>
      <c r="G103" s="8">
        <v>28.3</v>
      </c>
      <c r="H103" s="3">
        <f>G103*H93</f>
        <v>1356475.6</v>
      </c>
      <c r="I103" s="3">
        <f t="shared" si="24"/>
        <v>-1395520.4000000001</v>
      </c>
    </row>
    <row r="104" spans="1:9" ht="12.75">
      <c r="A104" t="s">
        <v>9</v>
      </c>
      <c r="B104" s="11">
        <v>0</v>
      </c>
      <c r="C104" s="11">
        <v>149962.89</v>
      </c>
      <c r="E104" s="10">
        <v>88549.6</v>
      </c>
      <c r="F104" s="3">
        <f t="shared" si="23"/>
        <v>-238512.49000000002</v>
      </c>
      <c r="G104" s="8">
        <v>31</v>
      </c>
      <c r="H104" s="3">
        <f>G104*H93</f>
        <v>1485892</v>
      </c>
      <c r="I104" s="3">
        <f t="shared" si="24"/>
        <v>-1724404.49</v>
      </c>
    </row>
    <row r="105" spans="1:9" ht="12.75">
      <c r="A105" s="1" t="s">
        <v>25</v>
      </c>
      <c r="B105" s="5">
        <f>SUM(B95:B104)</f>
        <v>10103505.33</v>
      </c>
      <c r="C105" s="24">
        <f aca="true" t="shared" si="25" ref="C105:I105">SUM(C95:C104)</f>
        <v>8793462.98</v>
      </c>
      <c r="D105" s="22">
        <f t="shared" si="25"/>
        <v>0</v>
      </c>
      <c r="E105" s="23">
        <f t="shared" si="25"/>
        <v>1425691.3520000002</v>
      </c>
      <c r="F105" s="6">
        <f t="shared" si="25"/>
        <v>-115649.00200000008</v>
      </c>
      <c r="G105" s="9">
        <f t="shared" si="25"/>
        <v>354.27000000000004</v>
      </c>
      <c r="H105" s="6">
        <f t="shared" si="25"/>
        <v>16980869.64</v>
      </c>
      <c r="I105" s="6">
        <f t="shared" si="25"/>
        <v>-17096518.642</v>
      </c>
    </row>
    <row r="108" spans="1:9" ht="12.75">
      <c r="A108" s="1">
        <v>2013</v>
      </c>
      <c r="B108" s="6"/>
      <c r="C108" s="6"/>
      <c r="E108" s="1"/>
      <c r="F108" s="1"/>
      <c r="H108" s="20">
        <v>46673</v>
      </c>
      <c r="I108" s="20" t="s">
        <v>23</v>
      </c>
    </row>
    <row r="109" spans="1:9" ht="12.75">
      <c r="A109" s="15" t="s">
        <v>10</v>
      </c>
      <c r="B109" s="13" t="s">
        <v>11</v>
      </c>
      <c r="C109" s="13" t="s">
        <v>12</v>
      </c>
      <c r="D109" s="1" t="s">
        <v>14</v>
      </c>
      <c r="E109" s="13" t="s">
        <v>13</v>
      </c>
      <c r="F109" s="14" t="s">
        <v>18</v>
      </c>
      <c r="G109" s="9" t="s">
        <v>15</v>
      </c>
      <c r="H109" s="6" t="s">
        <v>17</v>
      </c>
      <c r="I109" s="1" t="s">
        <v>19</v>
      </c>
    </row>
    <row r="110" spans="1:9" ht="12.75">
      <c r="A110" t="s">
        <v>0</v>
      </c>
      <c r="B110" s="11">
        <v>2249419.53</v>
      </c>
      <c r="C110" s="11">
        <v>2560477.61</v>
      </c>
      <c r="D110" s="2">
        <v>79260</v>
      </c>
      <c r="E110" s="16">
        <f>(((D110/250)*3)*29106)/100</f>
        <v>276832.98720000003</v>
      </c>
      <c r="F110" s="3">
        <f>B110-C110-E110</f>
        <v>-587891.0672000002</v>
      </c>
      <c r="G110" s="8">
        <v>43</v>
      </c>
      <c r="H110" s="3">
        <f>G110*H108</f>
        <v>2006939</v>
      </c>
      <c r="I110" s="3">
        <f aca="true" t="shared" si="26" ref="I110:I119">F110-H110</f>
        <v>-2594830.0672000004</v>
      </c>
    </row>
    <row r="111" spans="1:9" ht="12.75">
      <c r="A111" t="s">
        <v>1</v>
      </c>
      <c r="B111" s="11">
        <v>1253547.88</v>
      </c>
      <c r="C111" s="11">
        <v>790816.8</v>
      </c>
      <c r="D111" s="2">
        <v>48524</v>
      </c>
      <c r="E111" s="16">
        <f aca="true" t="shared" si="27" ref="E111:E119">(((D111/250)*3)*29106)/100</f>
        <v>169480.74528</v>
      </c>
      <c r="F111" s="3">
        <f aca="true" t="shared" si="28" ref="F111:F119">B111-C111-E111</f>
        <v>293250.3347199998</v>
      </c>
      <c r="G111" s="8">
        <v>20.71</v>
      </c>
      <c r="H111" s="3">
        <f>G111*H108</f>
        <v>966597.8300000001</v>
      </c>
      <c r="I111" s="3">
        <f t="shared" si="26"/>
        <v>-673347.4952800003</v>
      </c>
    </row>
    <row r="112" spans="1:9" ht="12.75">
      <c r="A112" t="s">
        <v>2</v>
      </c>
      <c r="B112" s="11">
        <v>124711.16</v>
      </c>
      <c r="C112" s="11">
        <v>137699.63</v>
      </c>
      <c r="D112" s="2">
        <v>13460</v>
      </c>
      <c r="E112" s="16">
        <f t="shared" si="27"/>
        <v>47012.0112</v>
      </c>
      <c r="F112" s="3">
        <f t="shared" si="28"/>
        <v>-60000.4812</v>
      </c>
      <c r="G112" s="8">
        <v>9.43</v>
      </c>
      <c r="H112" s="3">
        <f>G112*H108</f>
        <v>440126.39</v>
      </c>
      <c r="I112" s="3">
        <f t="shared" si="26"/>
        <v>-500126.8712</v>
      </c>
    </row>
    <row r="113" spans="1:9" ht="12.75">
      <c r="A113" t="s">
        <v>3</v>
      </c>
      <c r="B113" s="11">
        <v>66704.87</v>
      </c>
      <c r="C113" s="11">
        <v>110583.87</v>
      </c>
      <c r="D113" s="2">
        <v>10094</v>
      </c>
      <c r="E113" s="16">
        <f t="shared" si="27"/>
        <v>35255.51568</v>
      </c>
      <c r="F113" s="3">
        <f t="shared" si="28"/>
        <v>-79134.51568</v>
      </c>
      <c r="G113" s="8">
        <v>7.55</v>
      </c>
      <c r="H113" s="3">
        <f>G113*H108</f>
        <v>352381.14999999997</v>
      </c>
      <c r="I113" s="3">
        <f t="shared" si="26"/>
        <v>-431515.66568</v>
      </c>
    </row>
    <row r="114" spans="1:9" ht="12.75">
      <c r="A114" t="s">
        <v>4</v>
      </c>
      <c r="B114" s="11">
        <v>763829.72</v>
      </c>
      <c r="C114" s="11">
        <v>448893.12</v>
      </c>
      <c r="D114" s="2">
        <v>36998</v>
      </c>
      <c r="E114" s="16">
        <f t="shared" si="27"/>
        <v>129223.65456</v>
      </c>
      <c r="F114" s="3">
        <f t="shared" si="28"/>
        <v>185712.94543999998</v>
      </c>
      <c r="G114" s="8">
        <v>21.69</v>
      </c>
      <c r="H114" s="3">
        <f>G114*H108</f>
        <v>1012337.3700000001</v>
      </c>
      <c r="I114" s="3">
        <f t="shared" si="26"/>
        <v>-826624.4245600002</v>
      </c>
    </row>
    <row r="115" spans="1:9" ht="12.75">
      <c r="A115" t="s">
        <v>5</v>
      </c>
      <c r="B115" s="11">
        <v>188294.52</v>
      </c>
      <c r="C115" s="11">
        <v>151713.89</v>
      </c>
      <c r="D115" s="2">
        <v>27027</v>
      </c>
      <c r="E115" s="16">
        <f t="shared" si="27"/>
        <v>94397.74344</v>
      </c>
      <c r="F115" s="3">
        <f t="shared" si="28"/>
        <v>-57817.11344000003</v>
      </c>
      <c r="G115" s="8">
        <v>19</v>
      </c>
      <c r="H115" s="3">
        <f>G115*H108</f>
        <v>886787</v>
      </c>
      <c r="I115" s="3">
        <f t="shared" si="26"/>
        <v>-944604.11344</v>
      </c>
    </row>
    <row r="116" spans="1:9" ht="12.75">
      <c r="A116" t="s">
        <v>6</v>
      </c>
      <c r="B116" s="11">
        <v>2882439.61</v>
      </c>
      <c r="C116" s="11">
        <v>2664713.89</v>
      </c>
      <c r="D116" s="2">
        <v>13759</v>
      </c>
      <c r="E116" s="16">
        <f t="shared" si="27"/>
        <v>48056.33448</v>
      </c>
      <c r="F116" s="3">
        <f t="shared" si="28"/>
        <v>169669.38551999975</v>
      </c>
      <c r="G116" s="8">
        <v>71</v>
      </c>
      <c r="H116" s="3">
        <f>G116*H108</f>
        <v>3313783</v>
      </c>
      <c r="I116" s="3">
        <f t="shared" si="26"/>
        <v>-3144113.6144800005</v>
      </c>
    </row>
    <row r="117" spans="1:9" ht="12.75">
      <c r="A117" t="s">
        <v>7</v>
      </c>
      <c r="B117" s="11">
        <v>1249968.16</v>
      </c>
      <c r="C117" s="11">
        <v>1149118.63</v>
      </c>
      <c r="D117" s="2">
        <v>70997</v>
      </c>
      <c r="E117" s="16">
        <f t="shared" si="27"/>
        <v>247972.64183999997</v>
      </c>
      <c r="F117" s="3">
        <f t="shared" si="28"/>
        <v>-147123.11183999994</v>
      </c>
      <c r="G117" s="8">
        <v>53</v>
      </c>
      <c r="H117" s="3">
        <f>G117*H108</f>
        <v>2473669</v>
      </c>
      <c r="I117" s="3">
        <f t="shared" si="26"/>
        <v>-2620792.11184</v>
      </c>
    </row>
    <row r="118" spans="1:9" ht="12.75">
      <c r="A118" t="s">
        <v>8</v>
      </c>
      <c r="B118" s="12">
        <v>129892.55</v>
      </c>
      <c r="C118" s="12">
        <v>112862.38</v>
      </c>
      <c r="D118" s="2">
        <v>21894</v>
      </c>
      <c r="E118" s="16">
        <f t="shared" si="27"/>
        <v>76469.61167999999</v>
      </c>
      <c r="F118" s="3">
        <f t="shared" si="28"/>
        <v>-59439.44167999999</v>
      </c>
      <c r="G118" s="8">
        <v>33.8</v>
      </c>
      <c r="H118" s="3">
        <f>G118*H108</f>
        <v>1577547.4</v>
      </c>
      <c r="I118" s="3">
        <f t="shared" si="26"/>
        <v>-1636986.8416799998</v>
      </c>
    </row>
    <row r="119" spans="1:9" ht="12.75">
      <c r="A119" t="s">
        <v>9</v>
      </c>
      <c r="B119" s="11">
        <v>0</v>
      </c>
      <c r="C119" s="11">
        <v>121360.47</v>
      </c>
      <c r="D119" s="2">
        <v>72545</v>
      </c>
      <c r="E119" s="16">
        <f t="shared" si="27"/>
        <v>253379.3724</v>
      </c>
      <c r="F119" s="3">
        <f t="shared" si="28"/>
        <v>-374739.84239999996</v>
      </c>
      <c r="G119" s="8">
        <v>36</v>
      </c>
      <c r="H119" s="3">
        <f>G119*H108</f>
        <v>1680228</v>
      </c>
      <c r="I119" s="3">
        <f t="shared" si="26"/>
        <v>-2054967.8424</v>
      </c>
    </row>
    <row r="120" spans="1:9" ht="12.75">
      <c r="A120" s="1" t="s">
        <v>25</v>
      </c>
      <c r="B120" s="5">
        <f>SUM(B110:B119)</f>
        <v>8908808</v>
      </c>
      <c r="C120" s="24">
        <f aca="true" t="shared" si="29" ref="C120:I120">SUM(C110:C119)</f>
        <v>8248240.29</v>
      </c>
      <c r="D120" s="22">
        <f t="shared" si="29"/>
        <v>394558</v>
      </c>
      <c r="E120" s="23">
        <f t="shared" si="29"/>
        <v>1378080.6177599998</v>
      </c>
      <c r="F120" s="6">
        <f t="shared" si="29"/>
        <v>-717512.9077600006</v>
      </c>
      <c r="G120" s="9">
        <f t="shared" si="29"/>
        <v>315.18</v>
      </c>
      <c r="H120" s="6">
        <f t="shared" si="29"/>
        <v>14710396.14</v>
      </c>
      <c r="I120" s="6">
        <f t="shared" si="29"/>
        <v>-15427909.04776</v>
      </c>
    </row>
    <row r="123" spans="1:9" ht="12.75">
      <c r="A123" s="1">
        <v>2014</v>
      </c>
      <c r="B123" s="6"/>
      <c r="C123" s="6"/>
      <c r="E123" s="1"/>
      <c r="F123" s="1"/>
      <c r="H123" s="20">
        <v>47895</v>
      </c>
      <c r="I123" s="20" t="s">
        <v>23</v>
      </c>
    </row>
    <row r="124" spans="1:9" ht="12.75">
      <c r="A124" s="15" t="s">
        <v>10</v>
      </c>
      <c r="B124" s="13" t="s">
        <v>11</v>
      </c>
      <c r="C124" s="13" t="s">
        <v>12</v>
      </c>
      <c r="D124" s="1" t="s">
        <v>14</v>
      </c>
      <c r="E124" s="13" t="s">
        <v>13</v>
      </c>
      <c r="F124" s="14" t="s">
        <v>18</v>
      </c>
      <c r="G124" s="9" t="s">
        <v>15</v>
      </c>
      <c r="H124" s="6" t="s">
        <v>17</v>
      </c>
      <c r="I124" s="1" t="s">
        <v>19</v>
      </c>
    </row>
    <row r="125" spans="1:9" ht="12.75">
      <c r="A125" t="s">
        <v>0</v>
      </c>
      <c r="B125" s="11">
        <v>2717290.4</v>
      </c>
      <c r="C125" s="11">
        <v>2729331.25</v>
      </c>
      <c r="D125" s="2">
        <v>76323</v>
      </c>
      <c r="E125" s="16">
        <f>(((D125/250)*3)*29106)/100</f>
        <v>266574.86856</v>
      </c>
      <c r="F125" s="3">
        <f>B125-C125-E125</f>
        <v>-278615.71856000007</v>
      </c>
      <c r="G125" s="8">
        <v>64</v>
      </c>
      <c r="H125" s="3">
        <f>G125*H123</f>
        <v>3065280</v>
      </c>
      <c r="I125" s="3">
        <f aca="true" t="shared" si="30" ref="I125:I134">F125-H125</f>
        <v>-3343895.71856</v>
      </c>
    </row>
    <row r="126" spans="1:9" ht="12.75">
      <c r="A126" t="s">
        <v>1</v>
      </c>
      <c r="B126" s="11">
        <v>1069776.81</v>
      </c>
      <c r="C126" s="11">
        <v>818603.49</v>
      </c>
      <c r="D126" s="2">
        <v>49654</v>
      </c>
      <c r="E126" s="16">
        <f aca="true" t="shared" si="31" ref="E126:E134">(((D126/250)*3)*29106)/100</f>
        <v>173427.51888</v>
      </c>
      <c r="F126" s="3">
        <f aca="true" t="shared" si="32" ref="F126:F134">B126-C126-E126</f>
        <v>77745.80112000008</v>
      </c>
      <c r="G126" s="8">
        <v>9.433</v>
      </c>
      <c r="H126" s="3">
        <f>G126*H123</f>
        <v>451793.535</v>
      </c>
      <c r="I126" s="3">
        <f t="shared" si="30"/>
        <v>-374047.7338799999</v>
      </c>
    </row>
    <row r="127" spans="1:9" ht="12.75">
      <c r="A127" t="s">
        <v>2</v>
      </c>
      <c r="B127" s="11">
        <v>111275.86</v>
      </c>
      <c r="C127" s="11">
        <v>142424.36</v>
      </c>
      <c r="D127" s="2">
        <v>15374</v>
      </c>
      <c r="E127" s="16">
        <f t="shared" si="31"/>
        <v>53697.07728</v>
      </c>
      <c r="F127" s="3">
        <f t="shared" si="32"/>
        <v>-84845.57727999998</v>
      </c>
      <c r="G127" s="8">
        <v>7.788</v>
      </c>
      <c r="H127" s="3">
        <f>G127*H123</f>
        <v>373006.26</v>
      </c>
      <c r="I127" s="3">
        <f t="shared" si="30"/>
        <v>-457851.83728</v>
      </c>
    </row>
    <row r="128" spans="1:9" ht="12.75">
      <c r="A128" t="s">
        <v>3</v>
      </c>
      <c r="B128" s="11">
        <v>69181.8</v>
      </c>
      <c r="C128" s="11">
        <v>108531.86</v>
      </c>
      <c r="D128" s="2">
        <v>10508</v>
      </c>
      <c r="E128" s="16">
        <f t="shared" si="31"/>
        <v>36701.50175999999</v>
      </c>
      <c r="F128" s="3">
        <f t="shared" si="32"/>
        <v>-76051.56175999998</v>
      </c>
      <c r="G128" s="8">
        <v>7.55</v>
      </c>
      <c r="H128" s="3">
        <f>G128*H123</f>
        <v>361607.25</v>
      </c>
      <c r="I128" s="3">
        <f t="shared" si="30"/>
        <v>-437658.81175999995</v>
      </c>
    </row>
    <row r="129" spans="1:9" ht="12.75">
      <c r="A129" t="s">
        <v>4</v>
      </c>
      <c r="B129" s="11">
        <v>639230.41</v>
      </c>
      <c r="C129" s="11">
        <v>445573.84</v>
      </c>
      <c r="D129" s="2">
        <v>36389</v>
      </c>
      <c r="E129" s="16">
        <f t="shared" si="31"/>
        <v>127096.58808</v>
      </c>
      <c r="F129" s="3">
        <f t="shared" si="32"/>
        <v>66559.98192</v>
      </c>
      <c r="G129" s="8">
        <v>21.09</v>
      </c>
      <c r="H129" s="3">
        <f>G129*H123</f>
        <v>1010105.55</v>
      </c>
      <c r="I129" s="3">
        <f t="shared" si="30"/>
        <v>-943545.56808</v>
      </c>
    </row>
    <row r="130" spans="1:9" ht="12.75">
      <c r="A130" t="s">
        <v>5</v>
      </c>
      <c r="B130" s="11">
        <v>178030.62</v>
      </c>
      <c r="C130" s="11">
        <v>149714.56</v>
      </c>
      <c r="D130" s="2">
        <v>13671</v>
      </c>
      <c r="E130" s="16">
        <f t="shared" si="31"/>
        <v>47748.97512</v>
      </c>
      <c r="F130" s="3">
        <f t="shared" si="32"/>
        <v>-19432.915120000005</v>
      </c>
      <c r="G130" s="8">
        <v>19</v>
      </c>
      <c r="H130" s="3">
        <f>G130*H123</f>
        <v>910005</v>
      </c>
      <c r="I130" s="3">
        <f t="shared" si="30"/>
        <v>-929437.91512</v>
      </c>
    </row>
    <row r="131" spans="1:9" ht="12.75">
      <c r="A131" t="s">
        <v>6</v>
      </c>
      <c r="B131" s="11">
        <v>2924190.55</v>
      </c>
      <c r="C131" s="11">
        <v>2643764.58</v>
      </c>
      <c r="D131" s="2">
        <v>76155</v>
      </c>
      <c r="E131" s="16">
        <f t="shared" si="31"/>
        <v>265988.0916</v>
      </c>
      <c r="F131" s="3">
        <f t="shared" si="32"/>
        <v>14437.878399999754</v>
      </c>
      <c r="G131" s="8">
        <v>64</v>
      </c>
      <c r="H131" s="3">
        <f>G131*H123</f>
        <v>3065280</v>
      </c>
      <c r="I131" s="3">
        <f t="shared" si="30"/>
        <v>-3050842.1216</v>
      </c>
    </row>
    <row r="132" spans="1:9" ht="12.75">
      <c r="A132" t="s">
        <v>7</v>
      </c>
      <c r="B132" s="11">
        <v>616938.47</v>
      </c>
      <c r="C132" s="11">
        <v>1170019.63</v>
      </c>
      <c r="D132" s="2">
        <v>78602</v>
      </c>
      <c r="E132" s="16">
        <f t="shared" si="31"/>
        <v>274534.77744000003</v>
      </c>
      <c r="F132" s="3">
        <f t="shared" si="32"/>
        <v>-827615.93744</v>
      </c>
      <c r="G132" s="8">
        <v>55</v>
      </c>
      <c r="H132" s="3">
        <f>G132*H123</f>
        <v>2634225</v>
      </c>
      <c r="I132" s="3">
        <f t="shared" si="30"/>
        <v>-3461840.93744</v>
      </c>
    </row>
    <row r="133" spans="1:9" ht="12.75">
      <c r="A133" t="s">
        <v>8</v>
      </c>
      <c r="B133" s="12">
        <v>145129.15</v>
      </c>
      <c r="C133" s="12">
        <v>108276.45</v>
      </c>
      <c r="D133" s="2">
        <v>25314</v>
      </c>
      <c r="E133" s="16">
        <f t="shared" si="31"/>
        <v>88414.71408000002</v>
      </c>
      <c r="F133" s="3">
        <f t="shared" si="32"/>
        <v>-51562.01408000002</v>
      </c>
      <c r="G133" s="8">
        <v>23.8</v>
      </c>
      <c r="H133" s="3">
        <f>G133*H123</f>
        <v>1139901</v>
      </c>
      <c r="I133" s="3">
        <f t="shared" si="30"/>
        <v>-1191463.01408</v>
      </c>
    </row>
    <row r="134" spans="1:9" ht="12.75">
      <c r="A134" t="s">
        <v>9</v>
      </c>
      <c r="B134" s="11">
        <v>0</v>
      </c>
      <c r="C134" s="11">
        <v>102207.25</v>
      </c>
      <c r="D134" s="2">
        <v>19223</v>
      </c>
      <c r="E134" s="16">
        <f t="shared" si="31"/>
        <v>67140.55656</v>
      </c>
      <c r="F134" s="3">
        <f t="shared" si="32"/>
        <v>-169347.80656</v>
      </c>
      <c r="G134" s="8">
        <v>36</v>
      </c>
      <c r="H134" s="3">
        <f>G134*H123</f>
        <v>1724220</v>
      </c>
      <c r="I134" s="3">
        <f t="shared" si="30"/>
        <v>-1893567.80656</v>
      </c>
    </row>
    <row r="135" spans="1:9" ht="12.75">
      <c r="A135" s="1" t="s">
        <v>25</v>
      </c>
      <c r="B135" s="5">
        <f>SUM(B125:B134)</f>
        <v>8471044.069999998</v>
      </c>
      <c r="C135" s="24">
        <f aca="true" t="shared" si="33" ref="C135:I135">SUM(C125:C134)</f>
        <v>8418447.27</v>
      </c>
      <c r="D135" s="22">
        <f t="shared" si="33"/>
        <v>401213</v>
      </c>
      <c r="E135" s="23">
        <f t="shared" si="33"/>
        <v>1401324.66936</v>
      </c>
      <c r="F135" s="6">
        <f t="shared" si="33"/>
        <v>-1348727.8693600004</v>
      </c>
      <c r="G135" s="9">
        <f t="shared" si="33"/>
        <v>307.661</v>
      </c>
      <c r="H135" s="6">
        <f t="shared" si="33"/>
        <v>14735423.594999999</v>
      </c>
      <c r="I135" s="6">
        <f t="shared" si="33"/>
        <v>-16084151.46436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4"/>
  <sheetViews>
    <sheetView tabSelected="1" zoomScalePageLayoutView="0" workbookViewId="0" topLeftCell="A94">
      <selection activeCell="F124" sqref="F124:F134"/>
    </sheetView>
  </sheetViews>
  <sheetFormatPr defaultColWidth="11.421875" defaultRowHeight="12.75"/>
  <cols>
    <col min="1" max="1" width="15.7109375" style="0" customWidth="1"/>
    <col min="2" max="2" width="14.28125" style="4" customWidth="1"/>
    <col min="3" max="3" width="19.140625" style="0" customWidth="1"/>
    <col min="4" max="5" width="16.8515625" style="0" customWidth="1"/>
    <col min="6" max="6" width="19.7109375" style="0" customWidth="1"/>
    <col min="7" max="7" width="17.140625" style="0" customWidth="1"/>
    <col min="8" max="8" width="18.57421875" style="0" bestFit="1" customWidth="1"/>
    <col min="9" max="9" width="26.00390625" style="0" customWidth="1"/>
  </cols>
  <sheetData>
    <row r="2" spans="1:6" ht="12.75">
      <c r="A2" s="1"/>
      <c r="F2" s="2"/>
    </row>
    <row r="3" spans="1:7" ht="12.75">
      <c r="A3" s="1">
        <v>2006</v>
      </c>
      <c r="B3" s="5"/>
      <c r="C3" s="1"/>
      <c r="D3" s="1"/>
      <c r="E3" s="1"/>
      <c r="F3" s="1"/>
      <c r="G3" s="1"/>
    </row>
    <row r="4" spans="1:7" ht="12.75">
      <c r="A4" s="1" t="s">
        <v>10</v>
      </c>
      <c r="B4" s="6" t="s">
        <v>11</v>
      </c>
      <c r="C4" s="6" t="s">
        <v>12</v>
      </c>
      <c r="D4" s="6" t="s">
        <v>13</v>
      </c>
      <c r="E4" s="6" t="s">
        <v>18</v>
      </c>
      <c r="F4" s="6" t="s">
        <v>17</v>
      </c>
      <c r="G4" s="6" t="s">
        <v>19</v>
      </c>
    </row>
    <row r="5" spans="1:7" ht="12.75">
      <c r="A5" t="s">
        <v>0</v>
      </c>
      <c r="B5" s="3">
        <v>2517852.82</v>
      </c>
      <c r="C5" s="3">
        <v>1726466.37</v>
      </c>
      <c r="D5" s="3">
        <v>558052.5132</v>
      </c>
      <c r="E5" s="3">
        <v>233333.93679999968</v>
      </c>
      <c r="F5" s="3">
        <v>2653927</v>
      </c>
      <c r="G5" s="3">
        <v>-2420593.0632</v>
      </c>
    </row>
    <row r="6" spans="1:7" ht="12.75">
      <c r="A6" t="s">
        <v>1</v>
      </c>
      <c r="B6" s="3">
        <v>1134329.04</v>
      </c>
      <c r="C6" s="3">
        <v>879583.1</v>
      </c>
      <c r="D6" s="3">
        <v>397310.6592</v>
      </c>
      <c r="E6" s="3">
        <v>-142564.71919999993</v>
      </c>
      <c r="F6" s="3">
        <v>1870801</v>
      </c>
      <c r="G6" s="3">
        <v>-2013365.7192</v>
      </c>
    </row>
    <row r="7" spans="1:7" ht="12.75">
      <c r="A7" t="s">
        <v>2</v>
      </c>
      <c r="B7" s="3">
        <v>368436.73</v>
      </c>
      <c r="C7" s="3">
        <v>546488.08</v>
      </c>
      <c r="D7" s="3">
        <v>124562.03760000001</v>
      </c>
      <c r="E7" s="3">
        <v>-302613.3876</v>
      </c>
      <c r="F7" s="3">
        <v>478577</v>
      </c>
      <c r="G7" s="3">
        <v>-781190.3876</v>
      </c>
    </row>
    <row r="8" spans="1:7" ht="12.75">
      <c r="A8" t="s">
        <v>3</v>
      </c>
      <c r="B8" s="3">
        <v>82515.15</v>
      </c>
      <c r="C8" s="3">
        <v>112527.63</v>
      </c>
      <c r="D8" s="3">
        <v>87721.77960000001</v>
      </c>
      <c r="E8" s="3">
        <v>-117734.25960000002</v>
      </c>
      <c r="F8" s="3">
        <v>332828.55</v>
      </c>
      <c r="G8" s="3">
        <v>-450562.80960000004</v>
      </c>
    </row>
    <row r="9" spans="1:7" ht="12.75">
      <c r="A9" t="s">
        <v>4</v>
      </c>
      <c r="B9" s="3">
        <v>922816.71</v>
      </c>
      <c r="C9" s="3">
        <v>429687.13</v>
      </c>
      <c r="D9" s="3">
        <v>295389.38519999996</v>
      </c>
      <c r="E9" s="3">
        <v>197740.1948</v>
      </c>
      <c r="F9" s="3">
        <v>1181215.05</v>
      </c>
      <c r="G9" s="3">
        <v>-983474.8552000001</v>
      </c>
    </row>
    <row r="10" spans="1:7" ht="12.75">
      <c r="A10" t="s">
        <v>5</v>
      </c>
      <c r="B10" s="3">
        <v>485252.97</v>
      </c>
      <c r="C10" s="3">
        <v>209161.59</v>
      </c>
      <c r="D10" s="3">
        <v>125999.87400000003</v>
      </c>
      <c r="E10" s="3">
        <v>150091.506</v>
      </c>
      <c r="F10" s="3">
        <v>739619</v>
      </c>
      <c r="G10" s="3">
        <v>-589527.494</v>
      </c>
    </row>
    <row r="11" spans="1:7" ht="12.75">
      <c r="A11" t="s">
        <v>6</v>
      </c>
      <c r="B11" s="3">
        <v>2762396.96</v>
      </c>
      <c r="C11" s="3">
        <v>3024675.78</v>
      </c>
      <c r="D11" s="3">
        <v>679202.2692</v>
      </c>
      <c r="E11" s="3">
        <v>-941481.0891999998</v>
      </c>
      <c r="F11" s="3">
        <v>2349378</v>
      </c>
      <c r="G11" s="3">
        <v>-3290859.0892</v>
      </c>
    </row>
    <row r="12" spans="1:7" ht="12.75">
      <c r="A12" t="s">
        <v>7</v>
      </c>
      <c r="B12" s="3">
        <v>1437747.59</v>
      </c>
      <c r="C12" s="3">
        <v>1294189.19</v>
      </c>
      <c r="D12" s="3">
        <v>612834.7679999999</v>
      </c>
      <c r="E12" s="3">
        <v>-469276.3679999998</v>
      </c>
      <c r="F12" s="3">
        <v>3611081</v>
      </c>
      <c r="G12" s="3">
        <v>-4080357.368</v>
      </c>
    </row>
    <row r="13" spans="1:7" ht="12.75">
      <c r="A13" t="s">
        <v>8</v>
      </c>
      <c r="B13" s="3">
        <v>138174.33</v>
      </c>
      <c r="C13" s="3">
        <v>125499.45</v>
      </c>
      <c r="D13" s="3">
        <v>180142.32599999997</v>
      </c>
      <c r="E13" s="3">
        <v>-167467.446</v>
      </c>
      <c r="F13" s="3">
        <v>1065921.5</v>
      </c>
      <c r="G13" s="3">
        <v>-1233388.946</v>
      </c>
    </row>
    <row r="14" spans="1:7" ht="12.75">
      <c r="A14" t="s">
        <v>9</v>
      </c>
      <c r="B14" s="3"/>
      <c r="C14" s="3"/>
      <c r="E14" s="3"/>
      <c r="F14" s="3">
        <v>913647</v>
      </c>
      <c r="G14" s="3">
        <v>-913647</v>
      </c>
    </row>
    <row r="15" spans="1:7" ht="12.75">
      <c r="A15" s="1" t="s">
        <v>25</v>
      </c>
      <c r="B15" s="6">
        <f>SUM(B5:B14)</f>
        <v>9849522.299999999</v>
      </c>
      <c r="C15" s="6">
        <f>SUM(C5:C14)</f>
        <v>8348278.319999999</v>
      </c>
      <c r="D15" s="6">
        <f>D5+D6+D7+D8+D9+D10+D11+D12+D13+D14</f>
        <v>3061215.612</v>
      </c>
      <c r="E15" s="6">
        <f>SUM(E5:E14)</f>
        <v>-1559971.6319999998</v>
      </c>
      <c r="F15" s="6">
        <f>SUM(F5:F14)</f>
        <v>15196995.1</v>
      </c>
      <c r="G15" s="6">
        <f>SUM(G5:G14)</f>
        <v>-16756966.731999999</v>
      </c>
    </row>
    <row r="16" spans="2:7" ht="12.75">
      <c r="B16" s="3"/>
      <c r="C16" s="3"/>
      <c r="E16" s="3"/>
      <c r="F16" s="3"/>
      <c r="G16" s="3"/>
    </row>
    <row r="17" spans="1:7" ht="12.75">
      <c r="A17" s="1"/>
      <c r="B17" s="3"/>
      <c r="C17" s="3"/>
      <c r="E17" s="3"/>
      <c r="F17" s="3"/>
      <c r="G17" s="3"/>
    </row>
    <row r="18" spans="1:7" ht="12.75">
      <c r="A18" s="1">
        <v>2007</v>
      </c>
      <c r="B18" s="6"/>
      <c r="C18" s="6"/>
      <c r="D18" s="1"/>
      <c r="E18" s="1"/>
      <c r="F18" s="6"/>
      <c r="G18" s="1"/>
    </row>
    <row r="19" spans="1:7" ht="12.75">
      <c r="A19" s="1" t="s">
        <v>10</v>
      </c>
      <c r="B19" s="6" t="s">
        <v>11</v>
      </c>
      <c r="C19" s="6" t="s">
        <v>12</v>
      </c>
      <c r="D19" s="6" t="s">
        <v>13</v>
      </c>
      <c r="E19" s="6" t="s">
        <v>18</v>
      </c>
      <c r="F19" s="6" t="s">
        <v>17</v>
      </c>
      <c r="G19" s="6" t="s">
        <v>19</v>
      </c>
    </row>
    <row r="20" spans="1:7" ht="12.75">
      <c r="A20" t="s">
        <v>0</v>
      </c>
      <c r="B20" s="3">
        <v>2603650.66</v>
      </c>
      <c r="C20" s="3">
        <v>1800371.11</v>
      </c>
      <c r="D20" s="3">
        <v>367255.69776000007</v>
      </c>
      <c r="E20" s="3">
        <v>436023.85224</v>
      </c>
      <c r="F20" s="3">
        <v>2623740</v>
      </c>
      <c r="G20" s="3">
        <v>-2187716.14776</v>
      </c>
    </row>
    <row r="21" spans="1:7" ht="12.75">
      <c r="A21" t="s">
        <v>1</v>
      </c>
      <c r="B21" s="3">
        <v>1252707.46</v>
      </c>
      <c r="C21" s="3">
        <v>928786.8</v>
      </c>
      <c r="D21" s="3">
        <v>261804.7656</v>
      </c>
      <c r="E21" s="3">
        <v>62115.8943999999</v>
      </c>
      <c r="F21" s="3">
        <v>1924076</v>
      </c>
      <c r="G21" s="3">
        <v>-1861960.1056000001</v>
      </c>
    </row>
    <row r="22" spans="1:7" ht="12.75">
      <c r="A22" t="s">
        <v>2</v>
      </c>
      <c r="B22" s="3">
        <v>324208.63</v>
      </c>
      <c r="C22" s="3">
        <v>176123.65</v>
      </c>
      <c r="D22" s="3">
        <v>74911.85856000001</v>
      </c>
      <c r="E22" s="3">
        <v>73173.12144</v>
      </c>
      <c r="F22" s="3">
        <v>459154.5</v>
      </c>
      <c r="G22" s="3">
        <v>-385981.37856</v>
      </c>
    </row>
    <row r="23" spans="1:7" ht="12.75">
      <c r="A23" t="s">
        <v>3</v>
      </c>
      <c r="B23" s="3">
        <v>89844.08</v>
      </c>
      <c r="C23" s="3">
        <v>115301.15</v>
      </c>
      <c r="D23" s="3">
        <v>58237.613280000005</v>
      </c>
      <c r="E23" s="3">
        <v>-83694.68328</v>
      </c>
      <c r="F23" s="3">
        <v>334526.85</v>
      </c>
      <c r="G23" s="3">
        <v>-418221.53328000003</v>
      </c>
    </row>
    <row r="24" spans="1:7" ht="12.75">
      <c r="A24" t="s">
        <v>4</v>
      </c>
      <c r="B24" s="3">
        <v>791084.77</v>
      </c>
      <c r="C24" s="3">
        <v>421549.69</v>
      </c>
      <c r="D24" s="3">
        <v>206429.91264000002</v>
      </c>
      <c r="E24" s="3">
        <v>163105.16736</v>
      </c>
      <c r="F24" s="3">
        <v>1106780.99</v>
      </c>
      <c r="G24" s="3">
        <v>-943675.82264</v>
      </c>
    </row>
    <row r="25" spans="1:7" ht="12.75">
      <c r="A25" t="s">
        <v>5</v>
      </c>
      <c r="B25" s="3">
        <v>409215.52</v>
      </c>
      <c r="C25" s="3">
        <v>194001.45</v>
      </c>
      <c r="D25" s="3">
        <v>81584.22384000002</v>
      </c>
      <c r="E25" s="3">
        <v>133629.84616</v>
      </c>
      <c r="F25" s="3">
        <v>830851</v>
      </c>
      <c r="G25" s="3">
        <v>-697221.15384</v>
      </c>
    </row>
    <row r="26" spans="1:7" ht="12.75">
      <c r="A26" t="s">
        <v>21</v>
      </c>
      <c r="B26" s="3">
        <v>3071043.79</v>
      </c>
      <c r="C26" s="3">
        <v>3943093.07</v>
      </c>
      <c r="D26" s="3">
        <v>465127.42752</v>
      </c>
      <c r="E26" s="3">
        <v>-1337176.7075199997</v>
      </c>
      <c r="F26" s="3">
        <v>2361366</v>
      </c>
      <c r="G26" s="3">
        <v>-3698542.7075199997</v>
      </c>
    </row>
    <row r="27" spans="1:7" ht="12.75">
      <c r="A27" t="s">
        <v>7</v>
      </c>
      <c r="B27" s="3">
        <v>1254819.39</v>
      </c>
      <c r="C27" s="3">
        <v>1325778.2</v>
      </c>
      <c r="D27" s="3">
        <v>393656.21568</v>
      </c>
      <c r="E27" s="3">
        <v>-464615.0256800001</v>
      </c>
      <c r="F27" s="3">
        <v>3848152</v>
      </c>
      <c r="G27" s="3">
        <v>-4312767.02568</v>
      </c>
    </row>
    <row r="28" spans="1:7" ht="12.75">
      <c r="A28" t="s">
        <v>8</v>
      </c>
      <c r="B28" s="3">
        <v>144701.67</v>
      </c>
      <c r="C28" s="3">
        <v>120242.69</v>
      </c>
      <c r="D28" s="3">
        <v>119369.10384000001</v>
      </c>
      <c r="E28" s="3">
        <v>-94910.12384</v>
      </c>
      <c r="F28" s="3">
        <v>1155320.18</v>
      </c>
      <c r="G28" s="3">
        <v>-1250230.3038400002</v>
      </c>
    </row>
    <row r="29" spans="1:7" ht="12.75">
      <c r="A29" t="s">
        <v>22</v>
      </c>
      <c r="B29" s="3"/>
      <c r="C29" s="3"/>
      <c r="E29" s="3"/>
      <c r="F29" s="3">
        <v>918309</v>
      </c>
      <c r="G29" s="3">
        <v>-918309</v>
      </c>
    </row>
    <row r="30" spans="1:7" ht="12.75">
      <c r="A30" s="1" t="s">
        <v>25</v>
      </c>
      <c r="B30" s="6">
        <f>SUM(B20:B29)</f>
        <v>9941275.97</v>
      </c>
      <c r="C30" s="6">
        <f>SUM(C20:C29)</f>
        <v>9025247.809999999</v>
      </c>
      <c r="D30" s="6">
        <f>D20+D21+D22+D23+D24+D25+D26+D27+D28+D29</f>
        <v>2028376.8187199999</v>
      </c>
      <c r="E30" s="6">
        <f>SUM(E20:E29)</f>
        <v>-1112348.65872</v>
      </c>
      <c r="F30" s="6">
        <f>SUM(F20:F29)</f>
        <v>15562276.52</v>
      </c>
      <c r="G30" s="6">
        <f>SUM(G20:G29)</f>
        <v>-16674625.17872</v>
      </c>
    </row>
    <row r="31" spans="2:7" ht="12.75">
      <c r="B31" s="3"/>
      <c r="C31" s="3"/>
      <c r="E31" s="3"/>
      <c r="F31" s="3"/>
      <c r="G31" s="3"/>
    </row>
    <row r="32" spans="1:7" ht="12.75">
      <c r="A32" s="1"/>
      <c r="B32" s="3"/>
      <c r="C32" s="3"/>
      <c r="E32" s="3"/>
      <c r="F32" s="3"/>
      <c r="G32" s="3"/>
    </row>
    <row r="33" spans="1:7" ht="12.75">
      <c r="A33" s="1">
        <v>2008</v>
      </c>
      <c r="B33" s="6"/>
      <c r="C33" s="6"/>
      <c r="D33" s="1"/>
      <c r="E33" s="1"/>
      <c r="F33" s="6"/>
      <c r="G33" s="1"/>
    </row>
    <row r="34" spans="1:7" ht="12.75">
      <c r="A34" s="1" t="s">
        <v>10</v>
      </c>
      <c r="B34" s="6" t="s">
        <v>11</v>
      </c>
      <c r="C34" s="6" t="s">
        <v>12</v>
      </c>
      <c r="D34" s="6" t="s">
        <v>13</v>
      </c>
      <c r="E34" s="6" t="s">
        <v>18</v>
      </c>
      <c r="F34" s="6" t="s">
        <v>17</v>
      </c>
      <c r="G34" s="6" t="s">
        <v>19</v>
      </c>
    </row>
    <row r="35" spans="1:7" ht="12.75">
      <c r="A35" t="s">
        <v>0</v>
      </c>
      <c r="B35" s="3">
        <v>2426282.27</v>
      </c>
      <c r="C35" s="3">
        <v>2340530.44</v>
      </c>
      <c r="D35" s="3">
        <v>286119.38123999996</v>
      </c>
      <c r="E35" s="3">
        <v>-200367.55123999988</v>
      </c>
      <c r="F35" s="3">
        <v>2704008</v>
      </c>
      <c r="G35" s="3">
        <v>-2904375.55124</v>
      </c>
    </row>
    <row r="36" spans="1:7" ht="12.75">
      <c r="A36" t="s">
        <v>1</v>
      </c>
      <c r="B36" s="3">
        <v>950826.78</v>
      </c>
      <c r="C36" s="3">
        <v>863369.81</v>
      </c>
      <c r="D36" s="3">
        <v>187485.86656799997</v>
      </c>
      <c r="E36" s="3">
        <v>-100028.896568</v>
      </c>
      <c r="F36" s="3">
        <v>1773120</v>
      </c>
      <c r="G36" s="3">
        <v>-1873148.896568</v>
      </c>
    </row>
    <row r="37" spans="1:7" ht="12.75">
      <c r="A37" t="s">
        <v>2</v>
      </c>
      <c r="B37" s="3">
        <v>303119.12</v>
      </c>
      <c r="C37" s="3">
        <v>170761.03</v>
      </c>
      <c r="D37" s="3">
        <v>58701.147119999994</v>
      </c>
      <c r="E37" s="3">
        <v>73656.94288</v>
      </c>
      <c r="F37" s="3">
        <v>842232</v>
      </c>
      <c r="G37" s="3">
        <v>-768575.05712</v>
      </c>
    </row>
    <row r="38" spans="1:7" ht="12.75">
      <c r="A38" t="s">
        <v>3</v>
      </c>
      <c r="B38" s="3">
        <v>93758.15</v>
      </c>
      <c r="C38" s="3">
        <v>120405.65</v>
      </c>
      <c r="D38" s="3">
        <v>42663.72448799999</v>
      </c>
      <c r="E38" s="3">
        <v>-69311.22448799999</v>
      </c>
      <c r="F38" s="3">
        <v>407817.6</v>
      </c>
      <c r="G38" s="3">
        <v>-477128.82448799995</v>
      </c>
    </row>
    <row r="39" spans="1:7" ht="12.75">
      <c r="A39" t="s">
        <v>4</v>
      </c>
      <c r="B39" s="3">
        <v>845885.44</v>
      </c>
      <c r="C39" s="3">
        <v>465183.29</v>
      </c>
      <c r="D39" s="3">
        <v>165627.92584799998</v>
      </c>
      <c r="E39" s="3">
        <v>215074.22415199998</v>
      </c>
      <c r="F39" s="3">
        <v>1203505.2</v>
      </c>
      <c r="G39" s="3">
        <v>-988430.975848</v>
      </c>
    </row>
    <row r="40" spans="1:7" ht="12.75">
      <c r="A40" t="s">
        <v>5</v>
      </c>
      <c r="B40" s="3">
        <v>516058.2</v>
      </c>
      <c r="C40" s="3">
        <v>203062.99</v>
      </c>
      <c r="D40" s="3">
        <v>65683.643256</v>
      </c>
      <c r="E40" s="3">
        <v>247311.566744</v>
      </c>
      <c r="F40" s="3">
        <v>886560</v>
      </c>
      <c r="G40" s="3">
        <v>-639248.433256</v>
      </c>
    </row>
    <row r="41" spans="1:7" ht="12.75">
      <c r="A41" t="s">
        <v>21</v>
      </c>
      <c r="B41" s="3">
        <v>2802396.88</v>
      </c>
      <c r="C41" s="3">
        <v>3540560.87</v>
      </c>
      <c r="D41" s="3">
        <v>361800.286848</v>
      </c>
      <c r="E41" s="3">
        <v>-1099964.2768480002</v>
      </c>
      <c r="F41" s="3">
        <v>3058632</v>
      </c>
      <c r="G41" s="3">
        <v>-4158596.2768480005</v>
      </c>
    </row>
    <row r="42" spans="1:7" ht="12.75">
      <c r="A42" t="s">
        <v>7</v>
      </c>
      <c r="B42" s="3">
        <v>1396831.81</v>
      </c>
      <c r="C42" s="3">
        <v>1250588.01</v>
      </c>
      <c r="D42" s="3">
        <v>316493.770824</v>
      </c>
      <c r="E42" s="3">
        <v>-170249.97082399996</v>
      </c>
      <c r="F42" s="3">
        <v>4033848</v>
      </c>
      <c r="G42" s="3">
        <v>-4204097.9708239995</v>
      </c>
    </row>
    <row r="43" spans="1:7" ht="12.75">
      <c r="A43" t="s">
        <v>8</v>
      </c>
      <c r="B43" s="3">
        <v>133518.6</v>
      </c>
      <c r="C43" s="3">
        <v>111855.66</v>
      </c>
      <c r="D43">
        <v>99405.80495999998</v>
      </c>
      <c r="E43" s="3">
        <v>-77742.86495999998</v>
      </c>
      <c r="F43" s="3">
        <v>1333829.52</v>
      </c>
      <c r="G43" s="3">
        <v>-1411572.38496</v>
      </c>
    </row>
    <row r="44" spans="1:7" ht="12.75">
      <c r="A44" t="s">
        <v>22</v>
      </c>
      <c r="B44" s="3"/>
      <c r="C44" s="3"/>
      <c r="D44" s="3"/>
      <c r="E44" s="3"/>
      <c r="F44" s="3">
        <v>930888</v>
      </c>
      <c r="G44" s="3">
        <v>-930888</v>
      </c>
    </row>
    <row r="45" spans="1:7" ht="12.75">
      <c r="A45" s="1" t="s">
        <v>25</v>
      </c>
      <c r="B45" s="6">
        <f>SUM(B35:B44)</f>
        <v>9468677.25</v>
      </c>
      <c r="C45" s="6">
        <f>SUM(C35:C44)</f>
        <v>9066317.75</v>
      </c>
      <c r="D45" s="6">
        <f>D35+D36+D37+D38+D39+D40+D41+D42+D43+D44</f>
        <v>1583981.5511520002</v>
      </c>
      <c r="E45" s="6">
        <f>SUM(E35:E44)</f>
        <v>-1181622.051152</v>
      </c>
      <c r="F45" s="6">
        <f>SUM(F35:F44)</f>
        <v>17174440.32</v>
      </c>
      <c r="G45" s="6">
        <f>SUM(G35:G44)</f>
        <v>-18356062.371152</v>
      </c>
    </row>
    <row r="46" spans="2:7" ht="12.75">
      <c r="B46" s="3"/>
      <c r="C46" s="3"/>
      <c r="E46" s="3"/>
      <c r="F46" s="3"/>
      <c r="G46" s="3"/>
    </row>
    <row r="47" spans="1:7" ht="12.75">
      <c r="A47" s="1"/>
      <c r="B47" s="3"/>
      <c r="C47" s="3"/>
      <c r="E47" s="3"/>
      <c r="F47" s="3"/>
      <c r="G47" s="3"/>
    </row>
    <row r="48" spans="1:7" ht="12.75">
      <c r="A48" s="1">
        <v>2009</v>
      </c>
      <c r="B48" s="6"/>
      <c r="C48" s="6"/>
      <c r="D48" s="1"/>
      <c r="E48" s="1"/>
      <c r="F48" s="6"/>
      <c r="G48" s="1"/>
    </row>
    <row r="49" spans="1:7" ht="12.75">
      <c r="A49" s="1" t="s">
        <v>10</v>
      </c>
      <c r="B49" s="6" t="s">
        <v>11</v>
      </c>
      <c r="C49" s="6" t="s">
        <v>12</v>
      </c>
      <c r="D49" s="6" t="s">
        <v>13</v>
      </c>
      <c r="E49" s="6" t="s">
        <v>18</v>
      </c>
      <c r="F49" s="6" t="s">
        <v>17</v>
      </c>
      <c r="G49" s="6" t="s">
        <v>19</v>
      </c>
    </row>
    <row r="50" spans="1:7" ht="12.75">
      <c r="A50" t="s">
        <v>0</v>
      </c>
      <c r="B50" s="3">
        <v>2490831.18</v>
      </c>
      <c r="C50" s="3">
        <v>2162637.62</v>
      </c>
      <c r="D50" s="3">
        <v>25075.951488</v>
      </c>
      <c r="E50" s="3">
        <v>303117.60851200006</v>
      </c>
      <c r="F50" s="3">
        <v>2830905</v>
      </c>
      <c r="G50" s="3">
        <v>-2527787.391488</v>
      </c>
    </row>
    <row r="51" spans="1:7" ht="12.75">
      <c r="A51" t="s">
        <v>1</v>
      </c>
      <c r="B51" s="3">
        <v>740506.17</v>
      </c>
      <c r="C51" s="3">
        <v>808536.9</v>
      </c>
      <c r="D51" s="3">
        <v>14921.5094784</v>
      </c>
      <c r="E51" s="3">
        <v>-82952.23947839998</v>
      </c>
      <c r="F51" s="3">
        <v>1887270</v>
      </c>
      <c r="G51" s="3">
        <v>-1970222.2394784</v>
      </c>
    </row>
    <row r="52" spans="1:7" ht="12.75">
      <c r="A52" t="s">
        <v>2</v>
      </c>
      <c r="B52" s="3">
        <v>275188.18</v>
      </c>
      <c r="C52" s="3">
        <v>170229.53</v>
      </c>
      <c r="D52" s="3">
        <v>5022.2011391999995</v>
      </c>
      <c r="E52" s="3">
        <v>99936.4488608</v>
      </c>
      <c r="F52" s="3">
        <v>449350</v>
      </c>
      <c r="G52" s="3">
        <v>-349413.5511392</v>
      </c>
    </row>
    <row r="53" spans="1:7" ht="12.75">
      <c r="A53" t="s">
        <v>3</v>
      </c>
      <c r="B53" s="3">
        <v>83270.75</v>
      </c>
      <c r="C53" s="3">
        <v>100265.8</v>
      </c>
      <c r="D53" s="3">
        <v>3243.8859263999993</v>
      </c>
      <c r="E53" s="3">
        <v>-20238.9359264</v>
      </c>
      <c r="F53" s="3">
        <v>413402</v>
      </c>
      <c r="G53" s="3">
        <v>-433640.93592639995</v>
      </c>
    </row>
    <row r="54" spans="1:7" ht="12.75">
      <c r="A54" t="s">
        <v>4</v>
      </c>
      <c r="B54" s="3">
        <v>692799.39</v>
      </c>
      <c r="C54" s="3">
        <v>692799.39</v>
      </c>
      <c r="D54" s="3">
        <v>13187.393049599998</v>
      </c>
      <c r="E54" s="3">
        <v>-13187.393049599998</v>
      </c>
      <c r="F54" s="3">
        <v>1137304.85</v>
      </c>
      <c r="G54" s="3">
        <v>-1150492.2430496</v>
      </c>
    </row>
    <row r="55" spans="1:7" ht="12.75">
      <c r="A55" t="s">
        <v>5</v>
      </c>
      <c r="B55" s="3">
        <v>298708.99</v>
      </c>
      <c r="C55" s="3">
        <v>158435.52</v>
      </c>
      <c r="D55" s="3">
        <v>4502.7892224</v>
      </c>
      <c r="E55" s="3">
        <v>135770.6807776</v>
      </c>
      <c r="F55" s="3">
        <v>943635</v>
      </c>
      <c r="G55" s="3">
        <v>-807864.3192224</v>
      </c>
    </row>
    <row r="56" spans="1:7" ht="12.75">
      <c r="A56" t="s">
        <v>21</v>
      </c>
      <c r="B56" s="3">
        <v>2966697.21</v>
      </c>
      <c r="C56" s="3">
        <v>3434537.95</v>
      </c>
      <c r="D56" s="3">
        <v>26874.079948799998</v>
      </c>
      <c r="E56" s="3">
        <v>-494714.8199488002</v>
      </c>
      <c r="F56" s="3">
        <v>3549865</v>
      </c>
      <c r="G56" s="3">
        <v>-4044579.8199488004</v>
      </c>
    </row>
    <row r="57" spans="1:7" ht="12.75">
      <c r="A57" t="s">
        <v>7</v>
      </c>
      <c r="B57" s="3">
        <v>138721.12</v>
      </c>
      <c r="C57" s="3">
        <v>1344177.13</v>
      </c>
      <c r="D57" s="3">
        <v>25671.263385599996</v>
      </c>
      <c r="E57" s="3">
        <v>-1231127.2733855997</v>
      </c>
      <c r="F57" s="3">
        <v>3639735</v>
      </c>
      <c r="G57" s="3">
        <v>-4870862.273385599</v>
      </c>
    </row>
    <row r="58" spans="1:7" ht="12.75">
      <c r="A58" t="s">
        <v>8</v>
      </c>
      <c r="B58" s="3">
        <v>135538.47</v>
      </c>
      <c r="C58" s="3">
        <v>99488.54</v>
      </c>
      <c r="D58" s="3">
        <v>8670.886963199999</v>
      </c>
      <c r="E58" s="7">
        <v>27379.04303680001</v>
      </c>
      <c r="F58" s="3">
        <v>1404218.75</v>
      </c>
      <c r="G58" s="3">
        <v>-1376839.7069632</v>
      </c>
    </row>
    <row r="59" spans="1:7" ht="12.75">
      <c r="A59" t="s">
        <v>22</v>
      </c>
      <c r="B59" s="3"/>
      <c r="C59" s="3"/>
      <c r="E59" s="3"/>
      <c r="F59" s="3">
        <v>943635</v>
      </c>
      <c r="G59" s="3">
        <v>-943635</v>
      </c>
    </row>
    <row r="60" spans="1:7" ht="12.75">
      <c r="A60" s="1" t="s">
        <v>25</v>
      </c>
      <c r="B60" s="6">
        <f>SUM(B50:B59)</f>
        <v>7822261.46</v>
      </c>
      <c r="C60" s="6">
        <f>SUM(C50:C59)</f>
        <v>8971108.379999999</v>
      </c>
      <c r="D60" s="6">
        <f>D50+D51+D52+D53+D54+D55+D56+D57+D58+D59</f>
        <v>127169.9606016</v>
      </c>
      <c r="E60" s="6">
        <f>SUM(E50:E59)</f>
        <v>-1276016.8806015998</v>
      </c>
      <c r="F60" s="6">
        <f>SUM(F50:F59)</f>
        <v>17199320.6</v>
      </c>
      <c r="G60" s="6">
        <f>SUM(G50:G59)</f>
        <v>-18475337.480601598</v>
      </c>
    </row>
    <row r="61" spans="2:7" ht="12.75">
      <c r="B61" s="3"/>
      <c r="C61" s="3"/>
      <c r="E61" s="3"/>
      <c r="F61" s="3"/>
      <c r="G61" s="3"/>
    </row>
    <row r="62" spans="1:7" ht="12.75">
      <c r="A62" s="1"/>
      <c r="B62" s="3"/>
      <c r="C62" s="3"/>
      <c r="E62" s="3"/>
      <c r="F62" s="3"/>
      <c r="G62" s="3"/>
    </row>
    <row r="63" spans="1:7" ht="12.75">
      <c r="A63" s="1">
        <v>2010</v>
      </c>
      <c r="B63" s="6"/>
      <c r="C63" s="6"/>
      <c r="D63" s="1"/>
      <c r="E63" s="1"/>
      <c r="F63" s="6"/>
      <c r="G63" s="1"/>
    </row>
    <row r="64" spans="1:7" ht="12.75">
      <c r="A64" s="1" t="s">
        <v>10</v>
      </c>
      <c r="B64" s="6" t="s">
        <v>11</v>
      </c>
      <c r="C64" s="6" t="s">
        <v>12</v>
      </c>
      <c r="D64" s="6" t="s">
        <v>13</v>
      </c>
      <c r="E64" s="6" t="s">
        <v>18</v>
      </c>
      <c r="F64" s="6" t="s">
        <v>17</v>
      </c>
      <c r="G64" s="6" t="s">
        <v>19</v>
      </c>
    </row>
    <row r="65" spans="1:9" ht="12.75">
      <c r="A65" t="s">
        <v>0</v>
      </c>
      <c r="B65" s="3">
        <v>2812153.78</v>
      </c>
      <c r="C65" s="3">
        <v>2582919.93</v>
      </c>
      <c r="D65" s="3">
        <v>253182.23481599998</v>
      </c>
      <c r="E65" s="3">
        <v>-23948.384816000354</v>
      </c>
      <c r="F65" s="3">
        <v>2937002</v>
      </c>
      <c r="G65" s="3">
        <v>-2960950.384816</v>
      </c>
      <c r="I65" s="3"/>
    </row>
    <row r="66" spans="1:7" ht="12.75">
      <c r="A66" t="s">
        <v>1</v>
      </c>
      <c r="B66" s="3">
        <v>957588.21</v>
      </c>
      <c r="C66" s="3">
        <v>815408.68</v>
      </c>
      <c r="D66" s="3">
        <v>158442.09897599998</v>
      </c>
      <c r="E66" s="3">
        <v>-16262.568976000068</v>
      </c>
      <c r="F66" s="3">
        <v>1800098</v>
      </c>
      <c r="G66" s="3">
        <v>-1816360.568976</v>
      </c>
    </row>
    <row r="67" spans="1:7" ht="12.75">
      <c r="A67" t="s">
        <v>2</v>
      </c>
      <c r="B67" s="3">
        <v>252362</v>
      </c>
      <c r="C67" s="3">
        <v>166160.7</v>
      </c>
      <c r="D67" s="3">
        <v>52443.169632000005</v>
      </c>
      <c r="E67" s="3">
        <v>33758.130367999984</v>
      </c>
      <c r="F67" s="3">
        <v>521081</v>
      </c>
      <c r="G67" s="3">
        <v>-487322.869632</v>
      </c>
    </row>
    <row r="68" spans="1:7" ht="12.75">
      <c r="A68" t="s">
        <v>3</v>
      </c>
      <c r="B68" s="3">
        <v>106081.15</v>
      </c>
      <c r="C68" s="3">
        <v>112186.42</v>
      </c>
      <c r="D68" s="3">
        <v>36545.4936</v>
      </c>
      <c r="E68" s="3">
        <v>-42650.763600000006</v>
      </c>
      <c r="F68" s="3">
        <v>435813.2</v>
      </c>
      <c r="G68" s="3">
        <v>-478463.96359999996</v>
      </c>
    </row>
    <row r="69" spans="1:7" ht="12.75">
      <c r="A69" t="s">
        <v>4</v>
      </c>
      <c r="B69" s="3">
        <v>884760.48</v>
      </c>
      <c r="C69" s="3">
        <v>454504.61</v>
      </c>
      <c r="D69" s="3">
        <v>144859.228416</v>
      </c>
      <c r="E69" s="3">
        <v>285396.64158399997</v>
      </c>
      <c r="F69" s="3">
        <v>1248225.85</v>
      </c>
      <c r="G69" s="3">
        <v>-962829.2084160001</v>
      </c>
    </row>
    <row r="70" spans="1:7" ht="12.75">
      <c r="A70" t="s">
        <v>5</v>
      </c>
      <c r="B70" s="3">
        <v>325034.17</v>
      </c>
      <c r="C70" s="3">
        <v>159844.31</v>
      </c>
      <c r="D70" s="3">
        <v>42429.858911999996</v>
      </c>
      <c r="E70" s="3">
        <v>122760.00108799999</v>
      </c>
      <c r="F70" s="3">
        <v>1089533</v>
      </c>
      <c r="G70" s="3">
        <v>-966772.998912</v>
      </c>
    </row>
    <row r="71" spans="1:7" ht="12.75">
      <c r="A71" t="s">
        <v>21</v>
      </c>
      <c r="B71" s="3">
        <v>4173340.8</v>
      </c>
      <c r="C71" s="3">
        <v>2908187.96</v>
      </c>
      <c r="D71" s="3">
        <v>263084.286528</v>
      </c>
      <c r="E71" s="3">
        <v>1002068.5534719998</v>
      </c>
      <c r="F71" s="3">
        <v>3884422</v>
      </c>
      <c r="G71" s="3">
        <v>-2882353.4465280003</v>
      </c>
    </row>
    <row r="72" spans="1:7" ht="12.75">
      <c r="A72" t="s">
        <v>7</v>
      </c>
      <c r="B72" s="3">
        <v>1626009.67</v>
      </c>
      <c r="C72" s="3">
        <v>1270697.23</v>
      </c>
      <c r="D72" s="3">
        <v>251593.703424</v>
      </c>
      <c r="E72" s="3">
        <v>103718.73657599994</v>
      </c>
      <c r="F72" s="3">
        <v>4310761</v>
      </c>
      <c r="G72" s="3">
        <v>-4207042.263424</v>
      </c>
    </row>
    <row r="73" spans="1:7" ht="12.75">
      <c r="A73" t="s">
        <v>8</v>
      </c>
      <c r="B73" s="3">
        <v>154548.85</v>
      </c>
      <c r="C73" s="3">
        <v>100413</v>
      </c>
      <c r="D73" s="3">
        <v>88296.38496</v>
      </c>
      <c r="E73" s="3">
        <v>-34160.53495999999</v>
      </c>
      <c r="F73" s="3">
        <v>1504029.25</v>
      </c>
      <c r="G73" s="3">
        <v>-1538189.78496</v>
      </c>
    </row>
    <row r="74" spans="1:7" ht="12.75">
      <c r="A74" t="s">
        <v>22</v>
      </c>
      <c r="B74" s="3">
        <v>0</v>
      </c>
      <c r="C74" s="3">
        <v>175937.33</v>
      </c>
      <c r="D74" s="10">
        <v>85808.50991999998</v>
      </c>
      <c r="E74" s="10">
        <v>-261745.83991999997</v>
      </c>
      <c r="F74" s="10">
        <v>1184275</v>
      </c>
      <c r="G74" s="10">
        <v>-1446020.83992</v>
      </c>
    </row>
    <row r="75" spans="1:7" ht="12.75">
      <c r="A75" s="1" t="s">
        <v>25</v>
      </c>
      <c r="B75" s="6">
        <f>SUM(B65:B74)</f>
        <v>11291879.11</v>
      </c>
      <c r="C75" s="6">
        <f>SUM(C65:C74)</f>
        <v>8746260.17</v>
      </c>
      <c r="D75" s="6">
        <f>D65+D66+D67+D68+D69+D70+D71+D72+D73+D74</f>
        <v>1376684.969184</v>
      </c>
      <c r="E75" s="6">
        <f>SUM(E65:E74)</f>
        <v>1168933.9708159992</v>
      </c>
      <c r="F75" s="6">
        <f>SUM(F65:F74)</f>
        <v>18915240.3</v>
      </c>
      <c r="G75" s="6">
        <f>SUM(G65:G74)</f>
        <v>-17746306.329184</v>
      </c>
    </row>
    <row r="78" spans="1:7" ht="12.75">
      <c r="A78" s="1">
        <v>2011</v>
      </c>
      <c r="B78" s="6"/>
      <c r="C78" s="6"/>
      <c r="D78" s="1"/>
      <c r="E78" s="1"/>
      <c r="F78" s="6"/>
      <c r="G78" s="1"/>
    </row>
    <row r="79" spans="1:7" ht="12.75">
      <c r="A79" s="1" t="s">
        <v>10</v>
      </c>
      <c r="B79" s="13" t="s">
        <v>11</v>
      </c>
      <c r="C79" s="13" t="s">
        <v>12</v>
      </c>
      <c r="D79" s="13" t="s">
        <v>13</v>
      </c>
      <c r="E79" s="14" t="s">
        <v>18</v>
      </c>
      <c r="F79" s="14" t="s">
        <v>17</v>
      </c>
      <c r="G79" s="6" t="s">
        <v>19</v>
      </c>
    </row>
    <row r="80" spans="1:7" ht="12.75">
      <c r="A80" t="s">
        <v>0</v>
      </c>
      <c r="B80" s="11">
        <v>2967804.76</v>
      </c>
      <c r="C80" s="11">
        <v>2615801.95</v>
      </c>
      <c r="D80" s="10">
        <v>275455.44</v>
      </c>
      <c r="E80" s="3">
        <f>B80-C80-D80</f>
        <v>76547.36999999959</v>
      </c>
      <c r="F80" s="3">
        <v>3083275</v>
      </c>
      <c r="G80" s="3">
        <v>-3006727.6300000004</v>
      </c>
    </row>
    <row r="81" spans="1:7" ht="12.75">
      <c r="A81" t="s">
        <v>1</v>
      </c>
      <c r="B81" s="11">
        <v>1067567.52</v>
      </c>
      <c r="C81" s="11">
        <v>817689.9</v>
      </c>
      <c r="D81" s="10">
        <v>169067.33</v>
      </c>
      <c r="E81" s="3">
        <f aca="true" t="shared" si="0" ref="E81:E89">B81-C81-D81</f>
        <v>80810.29000000001</v>
      </c>
      <c r="F81" s="3">
        <v>1802530</v>
      </c>
      <c r="G81" s="3">
        <v>-1721719.71</v>
      </c>
    </row>
    <row r="82" spans="1:7" ht="12.75">
      <c r="A82" t="s">
        <v>2</v>
      </c>
      <c r="B82" s="11">
        <v>218578.46</v>
      </c>
      <c r="C82" s="11">
        <v>153959.42</v>
      </c>
      <c r="D82" s="10">
        <v>48649.33</v>
      </c>
      <c r="E82" s="3">
        <f t="shared" si="0"/>
        <v>15969.709999999977</v>
      </c>
      <c r="F82" s="3">
        <v>521785</v>
      </c>
      <c r="G82" s="3">
        <v>-505815.29000000004</v>
      </c>
    </row>
    <row r="83" spans="1:7" ht="12.75">
      <c r="A83" t="s">
        <v>3</v>
      </c>
      <c r="B83" s="11">
        <v>95111.85</v>
      </c>
      <c r="C83" s="11">
        <v>112784.33</v>
      </c>
      <c r="D83" s="10">
        <v>36424.08</v>
      </c>
      <c r="E83" s="3">
        <f t="shared" si="0"/>
        <v>-54096.56</v>
      </c>
      <c r="F83" s="3">
        <v>277494.75</v>
      </c>
      <c r="G83" s="3">
        <v>-331591.31</v>
      </c>
    </row>
    <row r="84" spans="1:7" ht="12.75">
      <c r="A84" t="s">
        <v>4</v>
      </c>
      <c r="B84" s="11">
        <v>963955.62</v>
      </c>
      <c r="C84" s="11">
        <v>481615.48</v>
      </c>
      <c r="D84" s="10">
        <v>162921.59</v>
      </c>
      <c r="E84" s="3">
        <f t="shared" si="0"/>
        <v>319418.55000000005</v>
      </c>
      <c r="F84" s="3">
        <v>1209592.5</v>
      </c>
      <c r="G84" s="3">
        <v>-890173.95</v>
      </c>
    </row>
    <row r="85" spans="1:7" ht="12.75">
      <c r="A85" t="s">
        <v>5</v>
      </c>
      <c r="B85" s="11">
        <v>292895.9</v>
      </c>
      <c r="C85" s="11">
        <v>165182.09</v>
      </c>
      <c r="D85" s="10">
        <v>55477.19</v>
      </c>
      <c r="E85" s="3">
        <f t="shared" si="0"/>
        <v>72236.62000000002</v>
      </c>
      <c r="F85" s="3">
        <v>616655</v>
      </c>
      <c r="G85" s="3">
        <v>-544418.38</v>
      </c>
    </row>
    <row r="86" spans="1:7" ht="12.75">
      <c r="A86" t="s">
        <v>21</v>
      </c>
      <c r="B86" s="11">
        <v>3308445.37</v>
      </c>
      <c r="C86" s="11">
        <v>3005933.35</v>
      </c>
      <c r="D86" s="10">
        <v>280657.47</v>
      </c>
      <c r="E86" s="3">
        <f t="shared" si="0"/>
        <v>21854.550000000047</v>
      </c>
      <c r="F86" s="3">
        <v>3130710</v>
      </c>
      <c r="G86" s="3">
        <v>-3108855.45</v>
      </c>
    </row>
    <row r="87" spans="1:7" ht="12.75">
      <c r="A87" t="s">
        <v>7</v>
      </c>
      <c r="B87" s="11">
        <v>1358700.22</v>
      </c>
      <c r="C87" s="11">
        <v>1354715.07</v>
      </c>
      <c r="D87" s="10">
        <v>252680.46</v>
      </c>
      <c r="E87" s="3">
        <f t="shared" si="0"/>
        <v>-248695.31000000008</v>
      </c>
      <c r="F87" s="3">
        <v>3462755</v>
      </c>
      <c r="G87" s="3">
        <v>-3711450.31</v>
      </c>
    </row>
    <row r="88" spans="1:7" ht="12.75">
      <c r="A88" t="s">
        <v>8</v>
      </c>
      <c r="B88" s="11">
        <v>143522.49</v>
      </c>
      <c r="C88" s="11">
        <v>102446.19</v>
      </c>
      <c r="D88" s="11">
        <v>99114.64</v>
      </c>
      <c r="E88" s="3">
        <f t="shared" si="0"/>
        <v>-58038.34000000001</v>
      </c>
      <c r="F88" s="3">
        <v>1332923.5</v>
      </c>
      <c r="G88" s="3">
        <v>-1390961.84</v>
      </c>
    </row>
    <row r="89" spans="1:7" ht="12.75">
      <c r="A89" t="s">
        <v>22</v>
      </c>
      <c r="B89" s="3">
        <v>0</v>
      </c>
      <c r="C89" s="11">
        <v>180000</v>
      </c>
      <c r="D89" s="18">
        <v>101223.11</v>
      </c>
      <c r="E89" s="3">
        <f t="shared" si="0"/>
        <v>-281223.11</v>
      </c>
      <c r="F89" s="10">
        <v>1517920</v>
      </c>
      <c r="G89" s="10">
        <v>-1799143.1099999999</v>
      </c>
    </row>
    <row r="90" spans="1:7" ht="12.75">
      <c r="A90" s="1" t="s">
        <v>25</v>
      </c>
      <c r="B90" s="6">
        <f>SUM(B80:B89)</f>
        <v>10416582.190000001</v>
      </c>
      <c r="C90" s="6">
        <f>SUM(C80:C89)</f>
        <v>8990127.78</v>
      </c>
      <c r="D90" s="6">
        <f>D80+D81+D82+D83+D84+D85+D86+D87+D88+D89</f>
        <v>1481670.64</v>
      </c>
      <c r="E90" s="6">
        <f>SUM(E80:E89)</f>
        <v>-55216.23000000039</v>
      </c>
      <c r="F90" s="6">
        <f>SUM(F80:F89)</f>
        <v>16955640.75</v>
      </c>
      <c r="G90" s="6">
        <f>SUM(G80:G89)</f>
        <v>-17010856.98</v>
      </c>
    </row>
    <row r="91" ht="12.75">
      <c r="D91" s="17"/>
    </row>
    <row r="93" spans="1:7" ht="12.75">
      <c r="A93" s="1">
        <v>2012</v>
      </c>
      <c r="B93" s="6"/>
      <c r="C93" s="6"/>
      <c r="D93" s="1"/>
      <c r="E93" s="1"/>
      <c r="F93" s="6"/>
      <c r="G93" s="1"/>
    </row>
    <row r="94" spans="1:7" ht="12.75">
      <c r="A94" s="15" t="s">
        <v>10</v>
      </c>
      <c r="B94" s="13" t="s">
        <v>11</v>
      </c>
      <c r="C94" s="13" t="s">
        <v>12</v>
      </c>
      <c r="D94" s="13" t="s">
        <v>13</v>
      </c>
      <c r="E94" s="14" t="s">
        <v>18</v>
      </c>
      <c r="F94" s="13" t="s">
        <v>17</v>
      </c>
      <c r="G94" s="13" t="s">
        <v>19</v>
      </c>
    </row>
    <row r="95" spans="1:7" ht="12.75">
      <c r="A95" t="s">
        <v>0</v>
      </c>
      <c r="B95" s="11">
        <v>2536064.58</v>
      </c>
      <c r="C95" s="11">
        <v>2615884.77</v>
      </c>
      <c r="D95" s="16">
        <v>275711.688</v>
      </c>
      <c r="E95" s="3">
        <f>B95-C95-D95</f>
        <v>-355531.87799999997</v>
      </c>
      <c r="F95" s="3">
        <v>3019716</v>
      </c>
      <c r="G95" s="3">
        <v>-3375247.878</v>
      </c>
    </row>
    <row r="96" spans="1:7" ht="12.75">
      <c r="A96" t="s">
        <v>1</v>
      </c>
      <c r="B96" s="11">
        <v>1156245</v>
      </c>
      <c r="C96" s="11">
        <v>817468.18</v>
      </c>
      <c r="D96" s="16">
        <v>167249.124</v>
      </c>
      <c r="E96" s="3">
        <f aca="true" t="shared" si="1" ref="E96:E104">B96-C96-D96</f>
        <v>171527.69599999994</v>
      </c>
      <c r="F96" s="3">
        <v>1869348</v>
      </c>
      <c r="G96" s="3">
        <v>-1697820.304</v>
      </c>
    </row>
    <row r="97" spans="1:7" ht="12.75">
      <c r="A97" t="s">
        <v>2</v>
      </c>
      <c r="B97" s="11">
        <v>205731.53</v>
      </c>
      <c r="C97" s="11">
        <v>138646.35</v>
      </c>
      <c r="D97" s="16">
        <v>44249.814</v>
      </c>
      <c r="E97" s="3">
        <f t="shared" si="1"/>
        <v>22835.365999999995</v>
      </c>
      <c r="F97" s="3">
        <v>479320</v>
      </c>
      <c r="G97" s="3">
        <v>-456484.634</v>
      </c>
    </row>
    <row r="98" spans="1:7" ht="12.75">
      <c r="A98" t="s">
        <v>3</v>
      </c>
      <c r="B98" s="11">
        <v>73511.06</v>
      </c>
      <c r="C98" s="11">
        <v>113118.42</v>
      </c>
      <c r="D98" s="16">
        <v>36459.234000000004</v>
      </c>
      <c r="E98" s="3">
        <f t="shared" si="1"/>
        <v>-76066.59400000001</v>
      </c>
      <c r="F98" s="3">
        <v>328334.2</v>
      </c>
      <c r="G98" s="3">
        <v>-404400.794</v>
      </c>
    </row>
    <row r="99" spans="1:7" ht="12.75">
      <c r="A99" t="s">
        <v>4</v>
      </c>
      <c r="B99" s="11">
        <v>863604.38</v>
      </c>
      <c r="C99" s="11">
        <v>437200.79</v>
      </c>
      <c r="D99" s="16">
        <v>145796.112</v>
      </c>
      <c r="E99" s="3">
        <f t="shared" si="1"/>
        <v>280607.478</v>
      </c>
      <c r="F99" s="3">
        <v>1189672.24</v>
      </c>
      <c r="G99" s="3">
        <v>-909064.762</v>
      </c>
    </row>
    <row r="100" spans="1:7" ht="12.75">
      <c r="A100" t="s">
        <v>5</v>
      </c>
      <c r="B100" s="11">
        <v>203774.61</v>
      </c>
      <c r="C100" s="11">
        <v>140880.2</v>
      </c>
      <c r="D100" s="16">
        <v>50104.656</v>
      </c>
      <c r="E100" s="3">
        <f t="shared" si="1"/>
        <v>12789.753999999972</v>
      </c>
      <c r="F100" s="3">
        <v>685427.6</v>
      </c>
      <c r="G100" s="3">
        <v>-672637.846</v>
      </c>
    </row>
    <row r="101" spans="1:7" ht="12.75">
      <c r="A101" t="s">
        <v>21</v>
      </c>
      <c r="B101" s="11">
        <v>3656880.39</v>
      </c>
      <c r="C101" s="11">
        <v>3026891.83</v>
      </c>
      <c r="D101" s="16">
        <v>261988.02</v>
      </c>
      <c r="E101" s="3">
        <f t="shared" si="1"/>
        <v>368000.54000000004</v>
      </c>
      <c r="F101" s="3">
        <v>3067648</v>
      </c>
      <c r="G101" s="3">
        <v>-2699647.46</v>
      </c>
    </row>
    <row r="102" spans="1:7" ht="12.75">
      <c r="A102" t="s">
        <v>7</v>
      </c>
      <c r="B102" s="11">
        <v>1255759.78</v>
      </c>
      <c r="C102" s="11">
        <v>1262006.55</v>
      </c>
      <c r="D102" s="16">
        <v>256007.304</v>
      </c>
      <c r="E102" s="3">
        <f t="shared" si="1"/>
        <v>-262254.074</v>
      </c>
      <c r="F102" s="3">
        <v>3499036</v>
      </c>
      <c r="G102" s="3">
        <v>-3761290.074</v>
      </c>
    </row>
    <row r="103" spans="1:7" ht="12.75">
      <c r="A103" t="s">
        <v>8</v>
      </c>
      <c r="B103" s="12">
        <v>151934</v>
      </c>
      <c r="C103" s="12">
        <v>91403</v>
      </c>
      <c r="D103" s="3">
        <v>99575.8</v>
      </c>
      <c r="E103" s="3">
        <f t="shared" si="1"/>
        <v>-39044.8</v>
      </c>
      <c r="F103" s="3">
        <v>1356475.6</v>
      </c>
      <c r="G103" s="3">
        <v>-1395520.4000000001</v>
      </c>
    </row>
    <row r="104" spans="1:7" ht="12.75">
      <c r="A104" t="s">
        <v>22</v>
      </c>
      <c r="B104" s="11">
        <v>0</v>
      </c>
      <c r="C104" s="11">
        <v>149962.89</v>
      </c>
      <c r="D104" s="10">
        <v>88549.6</v>
      </c>
      <c r="E104" s="3">
        <f t="shared" si="1"/>
        <v>-238512.49000000002</v>
      </c>
      <c r="F104" s="10">
        <v>1485892</v>
      </c>
      <c r="G104" s="10">
        <v>-1724404.49</v>
      </c>
    </row>
    <row r="105" spans="1:7" ht="12.75">
      <c r="A105" s="1" t="s">
        <v>25</v>
      </c>
      <c r="B105" s="6">
        <f>SUM(B95:B104)</f>
        <v>10103505.33</v>
      </c>
      <c r="C105" s="6">
        <f>SUM(C95:C104)</f>
        <v>8793462.98</v>
      </c>
      <c r="D105" s="6">
        <f>D95+D96+D97+D98+D99+D100+D101+D102+D103+D104</f>
        <v>1425691.3520000002</v>
      </c>
      <c r="E105" s="6">
        <f>SUM(E95:E104)</f>
        <v>-115649.00200000008</v>
      </c>
      <c r="F105" s="6">
        <f>SUM(F95:F104)</f>
        <v>16980869.64</v>
      </c>
      <c r="G105" s="6">
        <f>SUM(G95:G104)</f>
        <v>-17096518.642</v>
      </c>
    </row>
    <row r="107" ht="12.75">
      <c r="A107" s="1">
        <v>2013</v>
      </c>
    </row>
    <row r="108" spans="1:7" ht="12.75">
      <c r="A108" s="15" t="s">
        <v>10</v>
      </c>
      <c r="B108" s="13" t="s">
        <v>11</v>
      </c>
      <c r="C108" s="13" t="s">
        <v>12</v>
      </c>
      <c r="D108" t="s">
        <v>13</v>
      </c>
      <c r="E108" t="s">
        <v>18</v>
      </c>
      <c r="F108" s="27" t="s">
        <v>17</v>
      </c>
      <c r="G108" s="28" t="s">
        <v>19</v>
      </c>
    </row>
    <row r="109" spans="1:9" ht="12.75">
      <c r="A109" t="s">
        <v>0</v>
      </c>
      <c r="B109" s="11">
        <v>2249419.53</v>
      </c>
      <c r="C109" s="11">
        <v>2560477.61</v>
      </c>
      <c r="D109" s="29">
        <v>276832.99</v>
      </c>
      <c r="E109" s="30">
        <f>B109-C109-D109</f>
        <v>-587891.0700000001</v>
      </c>
      <c r="F109" s="25">
        <v>2006939</v>
      </c>
      <c r="G109" s="32">
        <f>E109-F109</f>
        <v>-2594830.0700000003</v>
      </c>
      <c r="H109" s="3"/>
      <c r="I109" s="20"/>
    </row>
    <row r="110" spans="1:9" ht="12.75">
      <c r="A110" t="s">
        <v>1</v>
      </c>
      <c r="B110" s="11">
        <v>1253547.88</v>
      </c>
      <c r="C110" s="11">
        <v>790816.8</v>
      </c>
      <c r="D110" s="29">
        <v>169480.75</v>
      </c>
      <c r="E110" s="30">
        <f aca="true" t="shared" si="2" ref="E110:E118">B110-C110-D110</f>
        <v>293250.32999999984</v>
      </c>
      <c r="F110" s="25">
        <v>966597.8300000001</v>
      </c>
      <c r="G110" s="32">
        <f aca="true" t="shared" si="3" ref="G110:G119">E110-F110</f>
        <v>-673347.5000000002</v>
      </c>
      <c r="H110" s="6"/>
      <c r="I110" s="1"/>
    </row>
    <row r="111" spans="1:9" ht="12.75">
      <c r="A111" t="s">
        <v>2</v>
      </c>
      <c r="B111" s="11">
        <v>124711.16</v>
      </c>
      <c r="C111" s="11">
        <v>137699.63</v>
      </c>
      <c r="D111" s="29">
        <v>47012.01</v>
      </c>
      <c r="E111" s="30">
        <f t="shared" si="2"/>
        <v>-60000.48</v>
      </c>
      <c r="F111" s="25">
        <v>440126.39</v>
      </c>
      <c r="G111" s="32">
        <f t="shared" si="3"/>
        <v>-500126.87</v>
      </c>
      <c r="H111" s="3"/>
      <c r="I111" s="3"/>
    </row>
    <row r="112" spans="1:9" ht="12.75">
      <c r="A112" t="s">
        <v>3</v>
      </c>
      <c r="B112" s="11">
        <v>66704.87</v>
      </c>
      <c r="C112" s="11">
        <v>110583.87</v>
      </c>
      <c r="D112" s="29">
        <v>35255.52</v>
      </c>
      <c r="E112" s="30">
        <f t="shared" si="2"/>
        <v>-79134.51999999999</v>
      </c>
      <c r="F112" s="25">
        <v>352381.14999999997</v>
      </c>
      <c r="G112" s="32">
        <f t="shared" si="3"/>
        <v>-431515.6699999999</v>
      </c>
      <c r="H112" s="3"/>
      <c r="I112" s="3"/>
    </row>
    <row r="113" spans="1:9" ht="12.75">
      <c r="A113" t="s">
        <v>4</v>
      </c>
      <c r="B113" s="11">
        <v>763829.72</v>
      </c>
      <c r="C113" s="11">
        <v>448893.12</v>
      </c>
      <c r="D113" s="29">
        <v>129223.65</v>
      </c>
      <c r="E113" s="30">
        <f t="shared" si="2"/>
        <v>185712.94999999998</v>
      </c>
      <c r="F113" s="25">
        <v>1012337.3700000001</v>
      </c>
      <c r="G113" s="32">
        <f t="shared" si="3"/>
        <v>-826624.4200000002</v>
      </c>
      <c r="H113" s="3"/>
      <c r="I113" s="3"/>
    </row>
    <row r="114" spans="1:9" ht="12.75">
      <c r="A114" t="s">
        <v>5</v>
      </c>
      <c r="B114" s="11">
        <v>188294.52</v>
      </c>
      <c r="C114" s="11">
        <v>151713.89</v>
      </c>
      <c r="D114" s="29">
        <v>94397.74</v>
      </c>
      <c r="E114" s="30">
        <f t="shared" si="2"/>
        <v>-57817.11000000003</v>
      </c>
      <c r="F114" s="25">
        <v>886787</v>
      </c>
      <c r="G114" s="32">
        <f t="shared" si="3"/>
        <v>-944604.11</v>
      </c>
      <c r="H114" s="3"/>
      <c r="I114" s="3"/>
    </row>
    <row r="115" spans="1:9" ht="12.75">
      <c r="A115" t="s">
        <v>6</v>
      </c>
      <c r="B115" s="11">
        <v>2882439.61</v>
      </c>
      <c r="C115" s="11">
        <v>2664713.89</v>
      </c>
      <c r="D115" s="29">
        <v>48056.33</v>
      </c>
      <c r="E115" s="30">
        <f t="shared" si="2"/>
        <v>169669.38999999972</v>
      </c>
      <c r="F115" s="25">
        <v>3313783</v>
      </c>
      <c r="G115" s="32">
        <f t="shared" si="3"/>
        <v>-3144113.6100000003</v>
      </c>
      <c r="H115" s="3"/>
      <c r="I115" s="3"/>
    </row>
    <row r="116" spans="1:9" ht="12.75">
      <c r="A116" t="s">
        <v>7</v>
      </c>
      <c r="B116" s="11">
        <v>1249968.16</v>
      </c>
      <c r="C116" s="11">
        <v>1149118.63</v>
      </c>
      <c r="D116" s="29">
        <v>247972.64</v>
      </c>
      <c r="E116" s="30">
        <f t="shared" si="2"/>
        <v>-147123.11</v>
      </c>
      <c r="F116" s="25">
        <v>2473669</v>
      </c>
      <c r="G116" s="32">
        <f t="shared" si="3"/>
        <v>-2620792.11</v>
      </c>
      <c r="H116" s="3"/>
      <c r="I116" s="3"/>
    </row>
    <row r="117" spans="1:9" ht="12.75">
      <c r="A117" t="s">
        <v>8</v>
      </c>
      <c r="B117" s="12">
        <v>129892.55</v>
      </c>
      <c r="C117" s="12">
        <v>112862.38</v>
      </c>
      <c r="D117" s="29">
        <v>76469.61</v>
      </c>
      <c r="E117" s="30">
        <f t="shared" si="2"/>
        <v>-59439.44</v>
      </c>
      <c r="F117" s="25">
        <v>1577547.4</v>
      </c>
      <c r="G117" s="32">
        <f t="shared" si="3"/>
        <v>-1636986.8399999999</v>
      </c>
      <c r="H117" s="3"/>
      <c r="I117" s="3"/>
    </row>
    <row r="118" spans="1:9" ht="12.75">
      <c r="A118" t="s">
        <v>9</v>
      </c>
      <c r="B118" s="11">
        <v>0</v>
      </c>
      <c r="C118" s="11">
        <v>121360.47</v>
      </c>
      <c r="D118" s="29">
        <v>253379.37</v>
      </c>
      <c r="E118" s="30">
        <f t="shared" si="2"/>
        <v>-374739.83999999997</v>
      </c>
      <c r="F118" s="25">
        <v>1680228</v>
      </c>
      <c r="G118" s="32">
        <f t="shared" si="3"/>
        <v>-2054967.8399999999</v>
      </c>
      <c r="H118" s="3"/>
      <c r="I118" s="3"/>
    </row>
    <row r="119" spans="1:9" ht="12.75">
      <c r="A119" s="1" t="s">
        <v>25</v>
      </c>
      <c r="B119" s="5">
        <f>SUM(B109:B118)</f>
        <v>8908808</v>
      </c>
      <c r="C119" s="24">
        <f>SUM(C109:C118)</f>
        <v>8248240.29</v>
      </c>
      <c r="D119" s="29">
        <f>SUM(D109:D118)</f>
        <v>1378080.6099999999</v>
      </c>
      <c r="E119" s="31">
        <f>SUM(E109:E118)</f>
        <v>-717512.9000000005</v>
      </c>
      <c r="F119" s="26">
        <v>14710396.14</v>
      </c>
      <c r="G119" s="32">
        <f t="shared" si="3"/>
        <v>-15427909.040000001</v>
      </c>
      <c r="H119" s="3"/>
      <c r="I119" s="3"/>
    </row>
    <row r="120" spans="2:9" ht="12.75">
      <c r="B120" s="11"/>
      <c r="C120" s="11"/>
      <c r="E120" s="10"/>
      <c r="F120" s="3"/>
      <c r="G120" s="8"/>
      <c r="H120" s="3"/>
      <c r="I120" s="3"/>
    </row>
    <row r="121" spans="1:9" ht="12.75">
      <c r="A121" s="1"/>
      <c r="B121" s="5"/>
      <c r="C121" s="24"/>
      <c r="D121" s="22"/>
      <c r="E121" s="23"/>
      <c r="F121" s="6"/>
      <c r="G121" s="9"/>
      <c r="H121" s="6"/>
      <c r="I121" s="6"/>
    </row>
    <row r="122" spans="1:9" ht="12.75">
      <c r="A122" s="1">
        <v>2014</v>
      </c>
      <c r="B122" s="6"/>
      <c r="C122" s="6"/>
      <c r="E122" s="1"/>
      <c r="F122" s="1"/>
      <c r="G122" s="8"/>
      <c r="H122" s="20"/>
      <c r="I122" s="20"/>
    </row>
    <row r="123" spans="1:7" ht="12.75">
      <c r="A123" s="15" t="s">
        <v>10</v>
      </c>
      <c r="B123" s="13" t="s">
        <v>11</v>
      </c>
      <c r="C123" s="13" t="s">
        <v>12</v>
      </c>
      <c r="D123" s="13" t="s">
        <v>13</v>
      </c>
      <c r="E123" s="14" t="s">
        <v>18</v>
      </c>
      <c r="F123" s="6" t="s">
        <v>17</v>
      </c>
      <c r="G123" s="1" t="s">
        <v>19</v>
      </c>
    </row>
    <row r="124" spans="1:7" ht="12.75">
      <c r="A124" t="s">
        <v>0</v>
      </c>
      <c r="B124" s="11">
        <v>2717290.4</v>
      </c>
      <c r="C124" s="11">
        <v>2729331.25</v>
      </c>
      <c r="D124" s="16">
        <f>Tabelle1!E125</f>
        <v>266574.86856</v>
      </c>
      <c r="E124" s="3">
        <f>B124-C124-D124</f>
        <v>-278615.71856000007</v>
      </c>
      <c r="F124" s="3">
        <f>Tabelle1!H125</f>
        <v>3065280</v>
      </c>
      <c r="G124" s="3">
        <f>E124-F124</f>
        <v>-3343895.71856</v>
      </c>
    </row>
    <row r="125" spans="1:7" ht="12.75">
      <c r="A125" t="s">
        <v>1</v>
      </c>
      <c r="B125" s="11">
        <v>1069776.81</v>
      </c>
      <c r="C125" s="11">
        <v>818603.49</v>
      </c>
      <c r="D125" s="16">
        <f>Tabelle1!E126</f>
        <v>173427.51888</v>
      </c>
      <c r="E125" s="3">
        <f>B125-C125-D125</f>
        <v>77745.80112000008</v>
      </c>
      <c r="F125" s="3">
        <f>Tabelle1!H126</f>
        <v>451793.535</v>
      </c>
      <c r="G125" s="3">
        <f>E125-F125</f>
        <v>-374047.7338799999</v>
      </c>
    </row>
    <row r="126" spans="1:7" ht="12.75">
      <c r="A126" t="s">
        <v>2</v>
      </c>
      <c r="B126" s="11">
        <v>111275.86</v>
      </c>
      <c r="C126" s="11">
        <v>142424.36</v>
      </c>
      <c r="D126" s="16">
        <f>Tabelle1!E127</f>
        <v>53697.07728</v>
      </c>
      <c r="E126" s="3">
        <f>B126-C126-D126</f>
        <v>-84845.57727999998</v>
      </c>
      <c r="F126" s="3">
        <f>Tabelle1!H127</f>
        <v>373006.26</v>
      </c>
      <c r="G126" s="3">
        <f>E126-F126</f>
        <v>-457851.83728</v>
      </c>
    </row>
    <row r="127" spans="1:7" ht="12.75">
      <c r="A127" t="s">
        <v>3</v>
      </c>
      <c r="B127" s="11">
        <v>69181.8</v>
      </c>
      <c r="C127" s="11">
        <v>108531.86</v>
      </c>
      <c r="D127" s="16">
        <f>Tabelle1!E128</f>
        <v>36701.50175999999</v>
      </c>
      <c r="E127" s="3">
        <f>B127-C127-D127</f>
        <v>-76051.56175999998</v>
      </c>
      <c r="F127" s="3">
        <f>Tabelle1!H128</f>
        <v>361607.25</v>
      </c>
      <c r="G127" s="3">
        <f>E127-F127</f>
        <v>-437658.81175999995</v>
      </c>
    </row>
    <row r="128" spans="1:7" ht="12.75">
      <c r="A128" t="s">
        <v>4</v>
      </c>
      <c r="B128" s="11">
        <v>639230.41</v>
      </c>
      <c r="C128" s="11">
        <v>445573.84</v>
      </c>
      <c r="D128" s="16">
        <f>Tabelle1!E129</f>
        <v>127096.58808</v>
      </c>
      <c r="E128" s="3">
        <f>B128-C128-D128</f>
        <v>66559.98192</v>
      </c>
      <c r="F128" s="3">
        <f>Tabelle1!H129</f>
        <v>1010105.55</v>
      </c>
      <c r="G128" s="3">
        <f>E128-F128</f>
        <v>-943545.56808</v>
      </c>
    </row>
    <row r="129" spans="1:7" ht="12.75">
      <c r="A129" t="s">
        <v>5</v>
      </c>
      <c r="B129" s="11">
        <v>178030.62</v>
      </c>
      <c r="C129" s="11">
        <v>149714.56</v>
      </c>
      <c r="D129" s="16">
        <f>Tabelle1!E130</f>
        <v>47748.97512</v>
      </c>
      <c r="E129" s="3">
        <f>B129-C129-D129</f>
        <v>-19432.915120000005</v>
      </c>
      <c r="F129" s="3">
        <f>Tabelle1!H130</f>
        <v>910005</v>
      </c>
      <c r="G129" s="3">
        <f>E129-F129</f>
        <v>-929437.91512</v>
      </c>
    </row>
    <row r="130" spans="1:7" ht="12.75">
      <c r="A130" t="s">
        <v>6</v>
      </c>
      <c r="B130" s="11">
        <v>2924190.55</v>
      </c>
      <c r="C130" s="11">
        <v>2643764.58</v>
      </c>
      <c r="D130" s="16">
        <f>Tabelle1!E131</f>
        <v>265988.0916</v>
      </c>
      <c r="E130" s="3">
        <f>B130-C130-D130</f>
        <v>14437.878399999754</v>
      </c>
      <c r="F130" s="3">
        <f>Tabelle1!H131</f>
        <v>3065280</v>
      </c>
      <c r="G130" s="3">
        <f>E130-F130</f>
        <v>-3050842.1216</v>
      </c>
    </row>
    <row r="131" spans="1:7" ht="12.75">
      <c r="A131" t="s">
        <v>7</v>
      </c>
      <c r="B131" s="11">
        <v>616938.47</v>
      </c>
      <c r="C131" s="11">
        <v>1170019.63</v>
      </c>
      <c r="D131" s="16">
        <f>Tabelle1!E132</f>
        <v>274534.77744000003</v>
      </c>
      <c r="E131" s="3">
        <f>B131-C131-D131</f>
        <v>-827615.93744</v>
      </c>
      <c r="F131" s="3">
        <f>Tabelle1!H132</f>
        <v>2634225</v>
      </c>
      <c r="G131" s="3">
        <f>E131-F131</f>
        <v>-3461840.93744</v>
      </c>
    </row>
    <row r="132" spans="1:7" ht="12.75">
      <c r="A132" t="s">
        <v>8</v>
      </c>
      <c r="B132" s="12">
        <v>145129.15</v>
      </c>
      <c r="C132" s="12">
        <v>108276.45</v>
      </c>
      <c r="D132" s="16">
        <f>Tabelle1!E133</f>
        <v>88414.71408000002</v>
      </c>
      <c r="E132" s="3">
        <f>B132-C132-D132</f>
        <v>-51562.01408000002</v>
      </c>
      <c r="F132" s="3">
        <f>Tabelle1!H133</f>
        <v>1139901</v>
      </c>
      <c r="G132" s="3">
        <f>E132-F132</f>
        <v>-1191463.01408</v>
      </c>
    </row>
    <row r="133" spans="1:7" ht="12.75">
      <c r="A133" t="s">
        <v>9</v>
      </c>
      <c r="B133" s="11">
        <v>0</v>
      </c>
      <c r="C133" s="11">
        <v>102207.25</v>
      </c>
      <c r="D133" s="16">
        <f>Tabelle1!E134</f>
        <v>67140.55656</v>
      </c>
      <c r="E133" s="3">
        <f>B133-C133-D133</f>
        <v>-169347.80656</v>
      </c>
      <c r="F133" s="3">
        <f>Tabelle1!H134</f>
        <v>1724220</v>
      </c>
      <c r="G133" s="3">
        <f>E133-F133</f>
        <v>-1893567.80656</v>
      </c>
    </row>
    <row r="134" spans="1:7" ht="12.75">
      <c r="A134" s="1" t="s">
        <v>25</v>
      </c>
      <c r="B134" s="5">
        <f>SUM(B124:B133)</f>
        <v>8471044.069999998</v>
      </c>
      <c r="C134" s="24">
        <f>SUM(C124:C133)</f>
        <v>8418447.27</v>
      </c>
      <c r="D134" s="16">
        <f>Tabelle1!E135</f>
        <v>1401324.66936</v>
      </c>
      <c r="E134" s="6">
        <f>SUM(E124:E133)</f>
        <v>-1348727.8693600004</v>
      </c>
      <c r="F134" s="3">
        <f>Tabelle1!H135</f>
        <v>14735423.594999999</v>
      </c>
      <c r="G134" s="6">
        <f>SUM(G124:G133)</f>
        <v>-16084151.46436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  <rowBreaks count="3" manualBreakCount="3">
    <brk id="30" max="255" man="1"/>
    <brk id="6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der Justiz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Iris.Koerner</dc:creator>
  <cp:keywords/>
  <dc:description/>
  <cp:lastModifiedBy>Förster, Sabrina (MJV)</cp:lastModifiedBy>
  <cp:lastPrinted>2014-05-26T08:51:12Z</cp:lastPrinted>
  <dcterms:created xsi:type="dcterms:W3CDTF">2011-12-27T09:49:28Z</dcterms:created>
  <dcterms:modified xsi:type="dcterms:W3CDTF">2015-03-20T10:37:53Z</dcterms:modified>
  <cp:category/>
  <cp:version/>
  <cp:contentType/>
  <cp:contentStatus/>
</cp:coreProperties>
</file>